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uff\pdfs\Year 2\Summer\PHYS211\Experiments\Exp#6\"/>
    </mc:Choice>
  </mc:AlternateContent>
  <bookViews>
    <workbookView xWindow="0" yWindow="0" windowWidth="15345" windowHeight="4635" activeTab="2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 a="1"/>
  <c r="D17" i="3" s="1"/>
  <c r="F8" i="3"/>
  <c r="F9" i="3"/>
  <c r="F7" i="3"/>
  <c r="D8" i="3"/>
  <c r="D7" i="3"/>
  <c r="D9" i="3"/>
  <c r="E7" i="3"/>
  <c r="G7" i="3" s="1"/>
  <c r="E9" i="3"/>
  <c r="G9" i="3" s="1"/>
  <c r="E8" i="3"/>
  <c r="G8" i="3" s="1"/>
  <c r="C16" i="2" a="1"/>
  <c r="D16" i="2" s="1"/>
  <c r="F8" i="2"/>
  <c r="F9" i="2"/>
  <c r="F7" i="2"/>
  <c r="G8" i="2"/>
  <c r="G9" i="2"/>
  <c r="G7" i="2"/>
  <c r="E8" i="2"/>
  <c r="E9" i="2"/>
  <c r="D8" i="2"/>
  <c r="D7" i="2"/>
  <c r="E7" i="2"/>
  <c r="D9" i="2"/>
  <c r="C16" i="1" a="1"/>
  <c r="C16" i="1" s="1"/>
  <c r="D12" i="1"/>
  <c r="D9" i="1"/>
  <c r="D10" i="1"/>
  <c r="D11" i="1"/>
  <c r="D8" i="1"/>
  <c r="C17" i="3" l="1"/>
  <c r="D18" i="3"/>
  <c r="C18" i="3"/>
  <c r="C17" i="2"/>
  <c r="C16" i="2"/>
  <c r="D17" i="2"/>
  <c r="D16" i="1"/>
  <c r="C17" i="1"/>
  <c r="D17" i="1"/>
</calcChain>
</file>

<file path=xl/sharedStrings.xml><?xml version="1.0" encoding="utf-8"?>
<sst xmlns="http://schemas.openxmlformats.org/spreadsheetml/2006/main" count="27" uniqueCount="17">
  <si>
    <t>Θ (rad)</t>
  </si>
  <si>
    <t>F (N)</t>
  </si>
  <si>
    <t>τ (N.m)</t>
  </si>
  <si>
    <t>slope</t>
  </si>
  <si>
    <t>y-int</t>
  </si>
  <si>
    <t>error</t>
  </si>
  <si>
    <t>Rod</t>
  </si>
  <si>
    <t>T (sec)</t>
  </si>
  <si>
    <t>d (mm)</t>
  </si>
  <si>
    <t>Part II</t>
  </si>
  <si>
    <t>Part I</t>
  </si>
  <si>
    <t>log d</t>
  </si>
  <si>
    <t xml:space="preserve">log k </t>
  </si>
  <si>
    <t>κ (                      )</t>
  </si>
  <si>
    <t>log l</t>
  </si>
  <si>
    <t>l (cm)</t>
  </si>
  <si>
    <t>Part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</si>
</sst>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600" b="1"/>
              <a:t>τ (</a:t>
            </a:r>
            <a:r>
              <a:rPr lang="en-US" sz="1600" b="1"/>
              <a:t>N.m) vs </a:t>
            </a:r>
            <a:r>
              <a:rPr lang="el-GR" sz="1600" b="1"/>
              <a:t>Θ (</a:t>
            </a:r>
            <a:r>
              <a:rPr lang="en-US" sz="1600" b="1"/>
              <a:t>rad)</a:t>
            </a:r>
          </a:p>
        </c:rich>
      </c:tx>
      <c:layout>
        <c:manualLayout>
          <c:xMode val="edge"/>
          <c:yMode val="edge"/>
          <c:x val="0.39333324627953842"/>
          <c:y val="3.6879950322199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Sheet1!$D$7</c:f>
              <c:strCache>
                <c:ptCount val="1"/>
                <c:pt idx="0">
                  <c:v>τ (N.m)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2436687951319518"/>
                  <c:y val="-4.176212274694802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baseline="0"/>
                      <a:t>y = 0.0721x + 0.0042</a:t>
                    </a:r>
                    <a:endParaRPr lang="en-US" sz="14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Sheet1!$B$8:$B$12</c:f>
              <c:numCache>
                <c:formatCode>General</c:formatCode>
                <c:ptCount val="5"/>
                <c:pt idx="0">
                  <c:v>0.17399999999999999</c:v>
                </c:pt>
                <c:pt idx="1">
                  <c:v>0.34899999999999998</c:v>
                </c:pt>
                <c:pt idx="2">
                  <c:v>0.52400000000000002</c:v>
                </c:pt>
                <c:pt idx="3">
                  <c:v>0.69799999999999995</c:v>
                </c:pt>
                <c:pt idx="4">
                  <c:v>0.873</c:v>
                </c:pt>
              </c:numCache>
            </c:numRef>
          </c:xVal>
          <c:yVal>
            <c:numRef>
              <c:f>Sheet1!$D$8:$D$12</c:f>
              <c:numCache>
                <c:formatCode>0.000</c:formatCode>
                <c:ptCount val="5"/>
                <c:pt idx="0">
                  <c:v>1.6500000000000001E-2</c:v>
                </c:pt>
                <c:pt idx="1">
                  <c:v>3.15E-2</c:v>
                </c:pt>
                <c:pt idx="2">
                  <c:v>4.0500000000000001E-2</c:v>
                </c:pt>
                <c:pt idx="3">
                  <c:v>5.2499999999999998E-2</c:v>
                </c:pt>
                <c:pt idx="4">
                  <c:v>6.9000000000000006E-2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36923968"/>
        <c:axId val="-1765210672"/>
      </c:scatterChart>
      <c:valAx>
        <c:axId val="-1636923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400"/>
                  <a:t>Θ (</a:t>
                </a:r>
                <a:r>
                  <a:rPr lang="en-US" sz="1400"/>
                  <a:t>rad)</a:t>
                </a:r>
              </a:p>
            </c:rich>
          </c:tx>
          <c:layout>
            <c:manualLayout>
              <c:xMode val="edge"/>
              <c:yMode val="edge"/>
              <c:x val="0.49622891665904945"/>
              <c:y val="0.87225477156379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65210672"/>
        <c:crosses val="autoZero"/>
        <c:crossBetween val="midCat"/>
      </c:valAx>
      <c:valAx>
        <c:axId val="-176521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400" b="0" i="0" u="none" strike="noStrike" baseline="0">
                    <a:effectLst/>
                  </a:rPr>
                  <a:t>τ (</a:t>
                </a:r>
                <a:r>
                  <a:rPr lang="en-US" sz="1400" b="0" i="0" u="none" strike="noStrike" baseline="0">
                    <a:effectLst/>
                  </a:rPr>
                  <a:t>N.m) 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3266998341625208E-2"/>
              <c:y val="0.351785569273047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36923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log</a:t>
            </a:r>
            <a:r>
              <a:rPr lang="en-US" sz="1600" b="1" baseline="0"/>
              <a:t> k vs log d      </a:t>
            </a:r>
            <a:r>
              <a:rPr lang="en-US" sz="1600" b="1"/>
              <a:t> </a:t>
            </a:r>
          </a:p>
        </c:rich>
      </c:tx>
      <c:layout>
        <c:manualLayout>
          <c:xMode val="edge"/>
          <c:yMode val="edge"/>
          <c:x val="0.42941121928604542"/>
          <c:y val="4.0588527253278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Sheet2!$G$6</c:f>
              <c:strCache>
                <c:ptCount val="1"/>
                <c:pt idx="0">
                  <c:v>log k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6.0741561518643052E-2"/>
                  <c:y val="0.4783743622503637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baseline="0"/>
                      <a:t>y = 3.9602x + 9.5697</a:t>
                    </a:r>
                    <a:endParaRPr lang="en-US" sz="14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Sheet2!$F$7:$F$9</c:f>
              <c:numCache>
                <c:formatCode>0.000</c:formatCode>
                <c:ptCount val="3"/>
                <c:pt idx="0">
                  <c:v>-2.7077439286435241</c:v>
                </c:pt>
                <c:pt idx="1">
                  <c:v>-2.5287082889410613</c:v>
                </c:pt>
                <c:pt idx="2">
                  <c:v>-2.4023048140744878</c:v>
                </c:pt>
              </c:numCache>
            </c:numRef>
          </c:xVal>
          <c:yVal>
            <c:numRef>
              <c:f>Sheet2!$G$7:$G$9</c:f>
              <c:numCache>
                <c:formatCode>0.000</c:formatCode>
                <c:ptCount val="3"/>
                <c:pt idx="0">
                  <c:v>-1.1463190254834918</c:v>
                </c:pt>
                <c:pt idx="1">
                  <c:v>-0.46224425885973108</c:v>
                </c:pt>
                <c:pt idx="2">
                  <c:v>6.6330797068609781E-2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34006320"/>
        <c:axId val="-1433998160"/>
      </c:scatterChart>
      <c:valAx>
        <c:axId val="-1434006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log</a:t>
                </a:r>
                <a:r>
                  <a:rPr lang="en-US" sz="1400" baseline="0"/>
                  <a:t> d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4988386465600006"/>
              <c:y val="0.89410453239619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33998160"/>
        <c:crosses val="autoZero"/>
        <c:crossBetween val="midCat"/>
      </c:valAx>
      <c:valAx>
        <c:axId val="-143399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log k</a:t>
                </a:r>
              </a:p>
            </c:rich>
          </c:tx>
          <c:layout>
            <c:manualLayout>
              <c:xMode val="edge"/>
              <c:yMode val="edge"/>
              <c:x val="9.2721372276309694E-3"/>
              <c:y val="0.429538156890957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34006320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log k vs log l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Sheet3!$G$6</c:f>
              <c:strCache>
                <c:ptCount val="1"/>
                <c:pt idx="0">
                  <c:v>log k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42359536821627769"/>
                  <c:y val="-0.3674492333195192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baseline="0"/>
                      <a:t>y = -0.809x - 1.4063</a:t>
                    </a:r>
                    <a:endParaRPr lang="en-US" sz="14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Sheet3!$F$7:$F$9</c:f>
              <c:numCache>
                <c:formatCode>0.000</c:formatCode>
                <c:ptCount val="3"/>
                <c:pt idx="0">
                  <c:v>-0.31875876262441277</c:v>
                </c:pt>
                <c:pt idx="1">
                  <c:v>-0.42021640338318983</c:v>
                </c:pt>
                <c:pt idx="2">
                  <c:v>-0.56543109596580121</c:v>
                </c:pt>
              </c:numCache>
            </c:numRef>
          </c:xVal>
          <c:yVal>
            <c:numRef>
              <c:f>Sheet3!$G$7:$G$9</c:f>
              <c:numCache>
                <c:formatCode>0.000</c:formatCode>
                <c:ptCount val="3"/>
                <c:pt idx="0">
                  <c:v>-1.1463190254834918</c:v>
                </c:pt>
                <c:pt idx="1">
                  <c:v>-1.0699770014366441</c:v>
                </c:pt>
                <c:pt idx="2">
                  <c:v>-0.94740290366396762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42549856"/>
        <c:axId val="-1442548768"/>
      </c:scatterChart>
      <c:valAx>
        <c:axId val="-1442549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baseline="0">
                    <a:effectLst/>
                  </a:rPr>
                  <a:t>log l </a:t>
                </a:r>
                <a:endParaRPr lang="en-US" sz="8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48105239248940035"/>
              <c:y val="0.893630118443203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42548768"/>
        <c:crosses val="autoZero"/>
        <c:crossBetween val="midCat"/>
      </c:valAx>
      <c:valAx>
        <c:axId val="-14425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u="none" strike="noStrike" baseline="0">
                    <a:effectLst/>
                  </a:rPr>
                  <a:t>log k </a:t>
                </a:r>
                <a:endParaRPr lang="en-US" sz="1400" b="0"/>
              </a:p>
            </c:rich>
          </c:tx>
          <c:layout>
            <c:manualLayout>
              <c:xMode val="edge"/>
              <c:yMode val="edge"/>
              <c:x val="8.5470085470085479E-3"/>
              <c:y val="0.45423290658706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42549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1009649</xdr:colOff>
      <xdr:row>4</xdr:row>
      <xdr:rowOff>90486</xdr:rowOff>
    </xdr:from>
    <xdr:to>
      <xdr:col>14</xdr:col>
      <xdr:colOff>38099</xdr:colOff>
      <xdr:row>18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95249</xdr:colOff>
      <xdr:row>18</xdr:row>
      <xdr:rowOff>19050</xdr:rowOff>
    </xdr:from>
    <xdr:ext cx="3762376" cy="3714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704849" y="3895725"/>
              <a:ext cx="3762376" cy="3714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b="1" i="1">
                        <a:latin typeface="Cambria Math" panose="02040503050406030204" pitchFamily="18" charset="0"/>
                      </a:rPr>
                      <m:t>  </m:t>
                    </m:r>
                    <m:r>
                      <a:rPr lang="en-US" sz="1200" b="1" i="1">
                        <a:latin typeface="Cambria Math" panose="02040503050406030204" pitchFamily="18" charset="0"/>
                      </a:rPr>
                      <m:t>𝑰</m:t>
                    </m:r>
                    <m:r>
                      <a:rPr lang="en-US" sz="1200" b="1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200" b="1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𝑻</m:t>
                            </m:r>
                          </m:e>
                          <m:sup>
                            <m: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𝟐</m:t>
                            </m:r>
                          </m:sup>
                        </m:sSup>
                        <m: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×</m:t>
                        </m:r>
                        <m: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𝒌</m:t>
                        </m:r>
                      </m:num>
                      <m:den>
                        <m:r>
                          <a:rPr lang="en-US" sz="1200" b="1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𝟒</m:t>
                        </m:r>
                        <m:sSup>
                          <m:sSupPr>
                            <m:ctrlPr>
                              <a:rPr lang="el-GR" sz="1200" b="1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l-GR" sz="1200" b="1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𝛑</m:t>
                            </m:r>
                          </m:e>
                          <m:sup>
                            <m:r>
                              <a:rPr lang="el-GR" sz="1200" b="1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𝟐</m:t>
                            </m:r>
                          </m:sup>
                        </m:sSup>
                      </m:den>
                    </m:f>
                    <m:r>
                      <a:rPr lang="en-US" sz="1200" b="1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200" b="1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2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𝟐</m:t>
                                </m:r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.</m:t>
                                </m:r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𝟐𝟑𝟏</m:t>
                                </m:r>
                              </m:e>
                            </m:d>
                          </m:e>
                          <m:sup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𝟐</m:t>
                            </m:r>
                          </m:sup>
                        </m:sSup>
                        <m: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×</m:t>
                        </m:r>
                        <m: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𝟎</m:t>
                        </m:r>
                        <m: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.</m:t>
                        </m:r>
                        <m: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𝟎𝟕𝟐</m:t>
                        </m:r>
                      </m:num>
                      <m:den>
                        <m:r>
                          <a:rPr lang="en-US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𝟒</m:t>
                        </m:r>
                        <m:sSup>
                          <m:sSupPr>
                            <m:ctrlPr>
                              <a:rPr lang="el-GR" sz="12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l-GR" sz="12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𝝅</m:t>
                            </m:r>
                          </m:e>
                          <m:sup>
                            <m:r>
                              <a:rPr lang="el-GR" sz="12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𝟐</m:t>
                            </m:r>
                          </m:sup>
                        </m:sSup>
                      </m:den>
                    </m:f>
                    <m:r>
                      <a:rPr lang="en-US" sz="1200" b="1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US" sz="1200" b="1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𝟎</m:t>
                    </m:r>
                    <m:r>
                      <a:rPr lang="en-US" sz="1200" b="1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.</m:t>
                    </m:r>
                    <m:r>
                      <a:rPr lang="en-US" sz="1200" b="1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𝟎𝟎𝟗</m:t>
                    </m:r>
                    <m:r>
                      <a:rPr lang="en-US" sz="1200" b="1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200" b="1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𝐤𝐠</m:t>
                    </m:r>
                    <m:r>
                      <a:rPr lang="en-US" sz="1200" b="1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.</m:t>
                    </m:r>
                    <m:sSup>
                      <m:sSupPr>
                        <m:ctrlPr>
                          <a:rPr lang="en-US" sz="1200" b="1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1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𝐦</m:t>
                        </m:r>
                      </m:e>
                      <m:sup>
                        <m:r>
                          <a:rPr lang="en-US" sz="1200" b="1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n-US" sz="1200" b="1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704849" y="3895725"/>
              <a:ext cx="3762376" cy="3714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200" b="1" i="0">
                  <a:latin typeface="Cambria Math" panose="02040503050406030204" pitchFamily="18" charset="0"/>
                </a:rPr>
                <a:t>  𝑰=</a:t>
              </a:r>
              <a:r>
                <a:rPr lang="en-US" sz="1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n-US" sz="12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𝑻^𝟐×𝒌</a:t>
              </a:r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)/(</a:t>
              </a:r>
              <a:r>
                <a:rPr lang="en-US" sz="1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𝟒</a:t>
              </a:r>
              <a:r>
                <a:rPr lang="el-GR" sz="1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𝛑^𝟐</a:t>
              </a:r>
              <a:r>
                <a:rPr lang="en-US" sz="1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 )=(</a:t>
              </a:r>
              <a:r>
                <a:rPr lang="en-US" sz="12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(𝟐.𝟐𝟑𝟏)^𝟐×𝟎.𝟎𝟕𝟐</a:t>
              </a:r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)/(</a:t>
              </a:r>
              <a:r>
                <a:rPr lang="en-US" sz="1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𝟒</a:t>
              </a:r>
              <a:r>
                <a:rPr lang="el-GR" sz="1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𝝅^𝟐</a:t>
              </a:r>
              <a:r>
                <a:rPr lang="en-US" sz="1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 )=𝟎.𝟎𝟎𝟗 𝐤𝐠.𝐦^𝟐</a:t>
              </a:r>
              <a:endParaRPr lang="en-US" sz="1200" b="1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152400</xdr:colOff>
      <xdr:row>5</xdr:row>
      <xdr:rowOff>14287</xdr:rowOff>
    </xdr:from>
    <xdr:ext cx="1038225" cy="22858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4419600" y="1081087"/>
              <a:ext cx="1038225" cy="2285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1" i="1">
                        <a:latin typeface="Cambria Math" panose="02040503050406030204" pitchFamily="18" charset="0"/>
                      </a:rPr>
                      <m:t>𝒌𝒈</m:t>
                    </m:r>
                    <m:r>
                      <a:rPr lang="en-US" sz="1400" b="1" i="1">
                        <a:latin typeface="Cambria Math" panose="02040503050406030204" pitchFamily="18" charset="0"/>
                      </a:rPr>
                      <m:t>.</m:t>
                    </m:r>
                    <m:sSup>
                      <m:sSup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  <m:r>
                      <a:rPr lang="en-US" sz="1400" b="1" i="1">
                        <a:latin typeface="Cambria Math" panose="02040503050406030204" pitchFamily="18" charset="0"/>
                      </a:rPr>
                      <m:t> /</m:t>
                    </m:r>
                    <m:sSup>
                      <m:sSup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𝒔</m:t>
                        </m:r>
                      </m:e>
                      <m:sup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n-US" sz="1400" b="1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4419600" y="1081087"/>
              <a:ext cx="1038225" cy="2285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400" b="1" i="0">
                  <a:latin typeface="Cambria Math" panose="02040503050406030204" pitchFamily="18" charset="0"/>
                </a:rPr>
                <a:t>𝒌𝒈.𝒎^𝟐  /𝒔^𝟐</a:t>
              </a:r>
              <a:endParaRPr lang="en-US" sz="1400" b="1"/>
            </a:p>
          </xdr:txBody>
        </xdr:sp>
      </mc:Fallback>
    </mc:AlternateContent>
    <xdr:clientData/>
  </xdr:oneCellAnchor>
  <xdr:twoCellAnchor>
    <xdr:from>
      <xdr:col>4</xdr:col>
      <xdr:colOff>695324</xdr:colOff>
      <xdr:row>10</xdr:row>
      <xdr:rowOff>138111</xdr:rowOff>
    </xdr:from>
    <xdr:to>
      <xdr:col>12</xdr:col>
      <xdr:colOff>152400</xdr:colOff>
      <xdr:row>23</xdr:row>
      <xdr:rowOff>28575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1066800</xdr:colOff>
      <xdr:row>11</xdr:row>
      <xdr:rowOff>14287</xdr:rowOff>
    </xdr:from>
    <xdr:ext cx="65" cy="172227"/>
    <xdr:sp macro="" textlink="">
      <xdr:nvSpPr>
        <xdr:cNvPr id="10" name="TextBox 9"/>
        <xdr:cNvSpPr txBox="1"/>
      </xdr:nvSpPr>
      <xdr:spPr>
        <a:xfrm>
          <a:off x="6553200" y="2547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104775</xdr:colOff>
      <xdr:row>10</xdr:row>
      <xdr:rowOff>4762</xdr:rowOff>
    </xdr:from>
    <xdr:ext cx="1026563" cy="21916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TextBox 11"/>
            <xdr:cNvSpPr txBox="1"/>
          </xdr:nvSpPr>
          <xdr:spPr>
            <a:xfrm>
              <a:off x="714375" y="2300287"/>
              <a:ext cx="1026563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1" i="1">
                        <a:latin typeface="Cambria Math" panose="02040503050406030204" pitchFamily="18" charset="0"/>
                      </a:rPr>
                      <m:t>𝒍</m:t>
                    </m:r>
                    <m:r>
                      <a:rPr lang="en-US" sz="14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400" b="1" i="1">
                        <a:latin typeface="Cambria Math" panose="02040503050406030204" pitchFamily="18" charset="0"/>
                      </a:rPr>
                      <m:t>𝟎</m:t>
                    </m:r>
                    <m:r>
                      <a:rPr lang="en-US" sz="1400" b="1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n-US" sz="1400" b="1" i="1">
                        <a:latin typeface="Cambria Math" panose="02040503050406030204" pitchFamily="18" charset="0"/>
                      </a:rPr>
                      <m:t>𝟒𝟖</m:t>
                    </m:r>
                    <m:r>
                      <a:rPr lang="en-US" sz="14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400" b="1" i="1">
                        <a:latin typeface="Cambria Math" panose="02040503050406030204" pitchFamily="18" charset="0"/>
                      </a:rPr>
                      <m:t>𝒄𝒎</m:t>
                    </m:r>
                  </m:oMath>
                </m:oMathPara>
              </a14:m>
              <a:endParaRPr lang="en-US" sz="1100" b="1"/>
            </a:p>
          </xdr:txBody>
        </xdr:sp>
      </mc:Choice>
      <mc:Fallback>
        <xdr:sp macro="" textlink="">
          <xdr:nvSpPr>
            <xdr:cNvPr id="12" name="TextBox 11"/>
            <xdr:cNvSpPr txBox="1"/>
          </xdr:nvSpPr>
          <xdr:spPr>
            <a:xfrm>
              <a:off x="714375" y="2300287"/>
              <a:ext cx="1026563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1" i="0">
                  <a:latin typeface="Cambria Math" panose="02040503050406030204" pitchFamily="18" charset="0"/>
                </a:rPr>
                <a:t>𝒍=𝟎.𝟒𝟖 𝒄𝒎</a:t>
              </a:r>
              <a:endParaRPr lang="en-US" sz="1100" b="1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5</xdr:row>
      <xdr:rowOff>14287</xdr:rowOff>
    </xdr:from>
    <xdr:ext cx="1038225" cy="22858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4429125" y="1081087"/>
              <a:ext cx="1038225" cy="2285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1" i="1">
                        <a:latin typeface="Cambria Math" panose="02040503050406030204" pitchFamily="18" charset="0"/>
                      </a:rPr>
                      <m:t>𝒌𝒈</m:t>
                    </m:r>
                    <m:r>
                      <a:rPr lang="en-US" sz="1400" b="1" i="1">
                        <a:latin typeface="Cambria Math" panose="02040503050406030204" pitchFamily="18" charset="0"/>
                      </a:rPr>
                      <m:t>.</m:t>
                    </m:r>
                    <m:sSup>
                      <m:sSup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  <m:r>
                      <a:rPr lang="en-US" sz="1400" b="1" i="1">
                        <a:latin typeface="Cambria Math" panose="02040503050406030204" pitchFamily="18" charset="0"/>
                      </a:rPr>
                      <m:t> /</m:t>
                    </m:r>
                    <m:sSup>
                      <m:sSup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𝒔</m:t>
                        </m:r>
                      </m:e>
                      <m:sup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n-US" sz="1400" b="1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4429125" y="1081087"/>
              <a:ext cx="1038225" cy="2285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400" b="1" i="0">
                  <a:latin typeface="Cambria Math" panose="02040503050406030204" pitchFamily="18" charset="0"/>
                </a:rPr>
                <a:t>𝒌𝒈.𝒎^𝟐  /𝒔^𝟐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1</xdr:col>
      <xdr:colOff>38100</xdr:colOff>
      <xdr:row>11</xdr:row>
      <xdr:rowOff>4762</xdr:rowOff>
    </xdr:from>
    <xdr:ext cx="1151469" cy="21916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647700" y="2443162"/>
              <a:ext cx="1151469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1" i="1">
                        <a:latin typeface="Cambria Math" panose="02040503050406030204" pitchFamily="18" charset="0"/>
                      </a:rPr>
                      <m:t>𝒅</m:t>
                    </m:r>
                    <m:r>
                      <a:rPr lang="en-US" sz="14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400" b="1" i="1">
                        <a:latin typeface="Cambria Math" panose="02040503050406030204" pitchFamily="18" charset="0"/>
                      </a:rPr>
                      <m:t>𝟏</m:t>
                    </m:r>
                    <m:r>
                      <a:rPr lang="en-US" sz="1400" b="1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n-US" sz="1400" b="1" i="1">
                        <a:latin typeface="Cambria Math" panose="02040503050406030204" pitchFamily="18" charset="0"/>
                      </a:rPr>
                      <m:t>𝟗𝟓</m:t>
                    </m:r>
                    <m:r>
                      <a:rPr lang="en-US" sz="14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400" b="1" i="1">
                        <a:latin typeface="Cambria Math" panose="02040503050406030204" pitchFamily="18" charset="0"/>
                      </a:rPr>
                      <m:t>𝒎𝒎</m:t>
                    </m:r>
                  </m:oMath>
                </m:oMathPara>
              </a14:m>
              <a:endParaRPr lang="en-US" sz="1400" b="1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647700" y="2443162"/>
              <a:ext cx="1151469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1" i="0">
                  <a:latin typeface="Cambria Math" panose="02040503050406030204" pitchFamily="18" charset="0"/>
                </a:rPr>
                <a:t>𝒅=𝟏.𝟗𝟓 𝒎𝒎</a:t>
              </a:r>
              <a:endParaRPr lang="en-US" sz="1400" b="1"/>
            </a:p>
          </xdr:txBody>
        </xdr:sp>
      </mc:Fallback>
    </mc:AlternateContent>
    <xdr:clientData/>
  </xdr:oneCellAnchor>
  <xdr:twoCellAnchor>
    <xdr:from>
      <xdr:col>4</xdr:col>
      <xdr:colOff>504824</xdr:colOff>
      <xdr:row>10</xdr:row>
      <xdr:rowOff>104776</xdr:rowOff>
    </xdr:from>
    <xdr:to>
      <xdr:col>12</xdr:col>
      <xdr:colOff>561975</xdr:colOff>
      <xdr:row>24</xdr:row>
      <xdr:rowOff>104776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opLeftCell="A4" zoomScaleNormal="100" workbookViewId="0">
      <selection activeCell="B15" sqref="B15:D17"/>
    </sheetView>
  </sheetViews>
  <sheetFormatPr defaultRowHeight="15" x14ac:dyDescent="0.25"/>
  <cols>
    <col min="2" max="4" width="18.28515625" customWidth="1"/>
    <col min="5" max="5" width="18.42578125" customWidth="1"/>
  </cols>
  <sheetData>
    <row r="2" spans="2:5" ht="23.25" x14ac:dyDescent="0.25">
      <c r="E2" s="7" t="s">
        <v>10</v>
      </c>
    </row>
    <row r="6" spans="2:5" ht="15.75" thickBot="1" x14ac:dyDescent="0.3"/>
    <row r="7" spans="2:5" ht="19.5" thickBot="1" x14ac:dyDescent="0.3">
      <c r="B7" s="2" t="s">
        <v>0</v>
      </c>
      <c r="C7" s="4" t="s">
        <v>1</v>
      </c>
      <c r="D7" s="3" t="s">
        <v>2</v>
      </c>
    </row>
    <row r="8" spans="2:5" ht="19.5" thickBot="1" x14ac:dyDescent="0.3">
      <c r="B8" s="4">
        <v>0.17399999999999999</v>
      </c>
      <c r="C8" s="4">
        <v>0.11</v>
      </c>
      <c r="D8" s="18">
        <f>C8*0.15</f>
        <v>1.6500000000000001E-2</v>
      </c>
    </row>
    <row r="9" spans="2:5" ht="19.5" thickBot="1" x14ac:dyDescent="0.3">
      <c r="B9" s="4">
        <v>0.34899999999999998</v>
      </c>
      <c r="C9" s="4">
        <v>0.21</v>
      </c>
      <c r="D9" s="17">
        <f>C9*0.15</f>
        <v>3.15E-2</v>
      </c>
    </row>
    <row r="10" spans="2:5" ht="19.5" thickBot="1" x14ac:dyDescent="0.3">
      <c r="B10" s="4">
        <v>0.52400000000000002</v>
      </c>
      <c r="C10" s="23">
        <v>0.27</v>
      </c>
      <c r="D10" s="18">
        <f>C10*0.15</f>
        <v>4.0500000000000001E-2</v>
      </c>
    </row>
    <row r="11" spans="2:5" ht="19.5" thickBot="1" x14ac:dyDescent="0.3">
      <c r="B11" s="4">
        <v>0.69799999999999995</v>
      </c>
      <c r="C11" s="23">
        <v>0.35</v>
      </c>
      <c r="D11" s="18">
        <f>C11*0.15</f>
        <v>5.2499999999999998E-2</v>
      </c>
    </row>
    <row r="12" spans="2:5" ht="19.5" thickBot="1" x14ac:dyDescent="0.3">
      <c r="B12" s="9">
        <v>0.873</v>
      </c>
      <c r="C12" s="23">
        <v>0.46</v>
      </c>
      <c r="D12" s="11">
        <f>C12*0.15</f>
        <v>6.9000000000000006E-2</v>
      </c>
    </row>
    <row r="14" spans="2:5" ht="15.75" thickBot="1" x14ac:dyDescent="0.3"/>
    <row r="15" spans="2:5" ht="15.75" thickBot="1" x14ac:dyDescent="0.3">
      <c r="B15" s="5"/>
      <c r="C15" s="5" t="s">
        <v>3</v>
      </c>
      <c r="D15" s="5" t="s">
        <v>4</v>
      </c>
    </row>
    <row r="16" spans="2:5" ht="15.75" thickBot="1" x14ac:dyDescent="0.3">
      <c r="B16" s="5"/>
      <c r="C16" s="21">
        <f t="array" ref="C16:D17">LINEST(D8:D12,B8:B12,TRUE,TRUE)</f>
        <v>7.2124552590225724E-2</v>
      </c>
      <c r="D16" s="21">
        <v>4.2355842637578078E-3</v>
      </c>
    </row>
    <row r="17" spans="2:5" ht="15.75" thickBot="1" x14ac:dyDescent="0.3">
      <c r="B17" s="19" t="s">
        <v>5</v>
      </c>
      <c r="C17" s="20">
        <v>3.9600216081816181E-3</v>
      </c>
      <c r="D17" s="22">
        <v>2.292702723043734E-3</v>
      </c>
    </row>
    <row r="23" spans="2:5" x14ac:dyDescent="0.25">
      <c r="E23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topLeftCell="B13" workbookViewId="0">
      <selection activeCell="B15" sqref="B15:D17"/>
    </sheetView>
  </sheetViews>
  <sheetFormatPr defaultRowHeight="15" x14ac:dyDescent="0.25"/>
  <cols>
    <col min="2" max="5" width="18.28515625" customWidth="1"/>
    <col min="6" max="6" width="18.140625" customWidth="1"/>
    <col min="7" max="7" width="18.28515625" customWidth="1"/>
  </cols>
  <sheetData>
    <row r="2" spans="2:10" ht="23.25" x14ac:dyDescent="0.25">
      <c r="E2" s="7" t="s">
        <v>9</v>
      </c>
    </row>
    <row r="5" spans="2:10" ht="15.75" thickBot="1" x14ac:dyDescent="0.3"/>
    <row r="6" spans="2:10" ht="19.5" thickBot="1" x14ac:dyDescent="0.3">
      <c r="B6" s="12" t="s">
        <v>6</v>
      </c>
      <c r="C6" s="13" t="s">
        <v>8</v>
      </c>
      <c r="D6" s="13" t="s">
        <v>7</v>
      </c>
      <c r="E6" s="14" t="s">
        <v>13</v>
      </c>
      <c r="F6" s="13" t="s">
        <v>11</v>
      </c>
      <c r="G6" s="15" t="s">
        <v>12</v>
      </c>
    </row>
    <row r="7" spans="2:10" ht="19.5" thickBot="1" x14ac:dyDescent="0.3">
      <c r="B7" s="4">
        <v>1</v>
      </c>
      <c r="C7" s="16">
        <v>1.96</v>
      </c>
      <c r="D7" s="16">
        <f>11.154/5</f>
        <v>2.2307999999999999</v>
      </c>
      <c r="E7" s="8">
        <f>(4*PI()*PI()*0.009)/(D7*D7)</f>
        <v>7.1397166171877441E-2</v>
      </c>
      <c r="F7" s="18">
        <f>LOG(C7*10^-3)</f>
        <v>-2.7077439286435241</v>
      </c>
      <c r="G7" s="18">
        <f>LOG(E7)</f>
        <v>-1.1463190254834918</v>
      </c>
    </row>
    <row r="8" spans="2:10" ht="19.5" thickBot="1" x14ac:dyDescent="0.3">
      <c r="B8" s="4">
        <v>2</v>
      </c>
      <c r="C8" s="18">
        <v>2.96</v>
      </c>
      <c r="D8" s="18">
        <f>5.0745/5</f>
        <v>1.0148999999999999</v>
      </c>
      <c r="E8" s="18">
        <f t="shared" ref="E8:E9" si="0">(4*PI()*PI()*0.009)/(D8*D8)</f>
        <v>0.34494967582218644</v>
      </c>
      <c r="F8" s="18">
        <f t="shared" ref="F8:F9" si="1">LOG(C8*10^-3)</f>
        <v>-2.5287082889410613</v>
      </c>
      <c r="G8" s="17">
        <f t="shared" ref="G8:G9" si="2">LOG(E8)</f>
        <v>-0.46224425885973108</v>
      </c>
    </row>
    <row r="9" spans="2:10" ht="19.5" thickBot="1" x14ac:dyDescent="0.3">
      <c r="B9" s="9">
        <v>3</v>
      </c>
      <c r="C9" s="17">
        <v>3.96</v>
      </c>
      <c r="D9" s="17">
        <f>1.1045/2</f>
        <v>0.55225000000000002</v>
      </c>
      <c r="E9" s="10">
        <f t="shared" si="0"/>
        <v>1.1650130684828515</v>
      </c>
      <c r="F9" s="18">
        <f t="shared" si="1"/>
        <v>-2.4023048140744878</v>
      </c>
      <c r="G9" s="17">
        <f t="shared" si="2"/>
        <v>6.6330797068609781E-2</v>
      </c>
    </row>
    <row r="10" spans="2:10" ht="18.75" x14ac:dyDescent="0.25">
      <c r="B10" s="1"/>
      <c r="C10" s="1"/>
      <c r="D10" s="1"/>
      <c r="E10" s="1"/>
    </row>
    <row r="11" spans="2:10" ht="18.75" x14ac:dyDescent="0.25">
      <c r="B11" s="1"/>
      <c r="C11" s="1"/>
      <c r="D11" s="1"/>
      <c r="E11" s="1"/>
    </row>
    <row r="12" spans="2:10" ht="18.75" x14ac:dyDescent="0.25">
      <c r="B12" s="1"/>
      <c r="C12" s="1"/>
      <c r="D12" s="1"/>
      <c r="E12" s="1"/>
    </row>
    <row r="13" spans="2:10" ht="18.75" x14ac:dyDescent="0.25">
      <c r="B13" s="1"/>
      <c r="C13" s="1"/>
      <c r="D13" s="1"/>
      <c r="E13" s="1"/>
      <c r="J13" s="6"/>
    </row>
    <row r="14" spans="2:10" ht="19.5" thickBot="1" x14ac:dyDescent="0.3">
      <c r="E14" s="1"/>
    </row>
    <row r="15" spans="2:10" ht="19.5" thickBot="1" x14ac:dyDescent="0.3">
      <c r="B15" s="4"/>
      <c r="C15" s="3" t="s">
        <v>3</v>
      </c>
      <c r="D15" s="3" t="s">
        <v>4</v>
      </c>
      <c r="E15" s="1"/>
    </row>
    <row r="16" spans="2:10" ht="19.5" thickBot="1" x14ac:dyDescent="0.3">
      <c r="B16" s="4"/>
      <c r="C16" s="24">
        <f t="array" ref="C16:D17">LINEST(G7:G9,F7:F9,TRUE,TRUE)</f>
        <v>3.9602303602472451</v>
      </c>
      <c r="D16" s="24">
        <v>9.5696683413512567</v>
      </c>
      <c r="E16" s="1"/>
    </row>
    <row r="17" spans="2:5" ht="19.5" thickBot="1" x14ac:dyDescent="0.3">
      <c r="B17" s="4" t="s">
        <v>5</v>
      </c>
      <c r="C17" s="24">
        <v>0.10006082743708901</v>
      </c>
      <c r="D17" s="11">
        <v>0.25508846737799162</v>
      </c>
      <c r="E17" s="1"/>
    </row>
    <row r="18" spans="2:5" ht="18.75" x14ac:dyDescent="0.25">
      <c r="E18" s="1"/>
    </row>
    <row r="19" spans="2:5" ht="18.75" x14ac:dyDescent="0.25">
      <c r="E19" s="1"/>
    </row>
    <row r="20" spans="2:5" ht="18.75" x14ac:dyDescent="0.25">
      <c r="E20" s="1"/>
    </row>
    <row r="21" spans="2:5" ht="18.75" x14ac:dyDescent="0.25">
      <c r="B21" s="1"/>
      <c r="C21" s="1"/>
      <c r="D21" s="1"/>
      <c r="E21" s="1"/>
    </row>
    <row r="22" spans="2:5" ht="18.75" x14ac:dyDescent="0.25">
      <c r="B22" s="1"/>
      <c r="C22" s="1"/>
      <c r="D22" s="1"/>
      <c r="E22" s="1"/>
    </row>
    <row r="23" spans="2:5" ht="18.75" x14ac:dyDescent="0.25">
      <c r="B23" s="1"/>
      <c r="C23" s="1"/>
      <c r="D23" s="1"/>
      <c r="E23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8"/>
  <sheetViews>
    <sheetView tabSelected="1" topLeftCell="A4" workbookViewId="0">
      <selection activeCell="K8" sqref="K8"/>
    </sheetView>
  </sheetViews>
  <sheetFormatPr defaultRowHeight="15" x14ac:dyDescent="0.25"/>
  <cols>
    <col min="2" max="7" width="18.28515625" customWidth="1"/>
  </cols>
  <sheetData>
    <row r="3" spans="2:7" ht="23.25" x14ac:dyDescent="0.25">
      <c r="F3" s="7" t="s">
        <v>16</v>
      </c>
    </row>
    <row r="5" spans="2:7" ht="15.75" thickBot="1" x14ac:dyDescent="0.3"/>
    <row r="6" spans="2:7" ht="19.5" thickBot="1" x14ac:dyDescent="0.3">
      <c r="B6" s="12" t="s">
        <v>6</v>
      </c>
      <c r="C6" s="13" t="s">
        <v>15</v>
      </c>
      <c r="D6" s="13" t="s">
        <v>7</v>
      </c>
      <c r="E6" s="14" t="s">
        <v>13</v>
      </c>
      <c r="F6" s="13" t="s">
        <v>14</v>
      </c>
      <c r="G6" s="15" t="s">
        <v>12</v>
      </c>
    </row>
    <row r="7" spans="2:7" ht="19.5" thickBot="1" x14ac:dyDescent="0.3">
      <c r="B7" s="4">
        <v>1</v>
      </c>
      <c r="C7" s="25">
        <v>48</v>
      </c>
      <c r="D7" s="16">
        <f>11.154/5</f>
        <v>2.2307999999999999</v>
      </c>
      <c r="E7" s="8">
        <f>(4*PI()*PI()*0.009)/(D7*D7)</f>
        <v>7.1397166171877441E-2</v>
      </c>
      <c r="F7" s="18">
        <f>LOG(C7*10^-2)</f>
        <v>-0.31875876262441277</v>
      </c>
      <c r="G7" s="18">
        <f>LOG(E7)</f>
        <v>-1.1463190254834918</v>
      </c>
    </row>
    <row r="8" spans="2:7" ht="19.5" thickBot="1" x14ac:dyDescent="0.3">
      <c r="B8" s="4">
        <v>2</v>
      </c>
      <c r="C8" s="26">
        <v>38</v>
      </c>
      <c r="D8" s="18">
        <f>10.2155/5</f>
        <v>2.0430999999999999</v>
      </c>
      <c r="E8" s="18">
        <f>(4*PI()*PI()*0.009)/(D8*D8)</f>
        <v>8.5118311238873659E-2</v>
      </c>
      <c r="F8" s="18">
        <f t="shared" ref="F8:F9" si="0">LOG(C8*10^-2)</f>
        <v>-0.42021640338318983</v>
      </c>
      <c r="G8" s="17">
        <f t="shared" ref="G8:G9" si="1">LOG(E8)</f>
        <v>-1.0699770014366441</v>
      </c>
    </row>
    <row r="9" spans="2:7" ht="19.5" thickBot="1" x14ac:dyDescent="0.3">
      <c r="B9" s="9">
        <v>3</v>
      </c>
      <c r="C9" s="27">
        <v>27.2</v>
      </c>
      <c r="D9" s="18">
        <f>8.871/5</f>
        <v>1.7742</v>
      </c>
      <c r="E9" s="10">
        <f>(4*PI()*PI()*0.009)/(D9*D9)</f>
        <v>0.11287482664773096</v>
      </c>
      <c r="F9" s="18">
        <f t="shared" si="0"/>
        <v>-0.56543109596580121</v>
      </c>
      <c r="G9" s="17">
        <f t="shared" si="1"/>
        <v>-0.94740290366396762</v>
      </c>
    </row>
    <row r="14" spans="2:7" ht="18.75" x14ac:dyDescent="0.25">
      <c r="E14" s="8"/>
    </row>
    <row r="15" spans="2:7" ht="15.75" thickBot="1" x14ac:dyDescent="0.3"/>
    <row r="16" spans="2:7" ht="19.5" thickBot="1" x14ac:dyDescent="0.3">
      <c r="B16" s="4"/>
      <c r="C16" s="3" t="s">
        <v>3</v>
      </c>
      <c r="D16" s="3" t="s">
        <v>4</v>
      </c>
    </row>
    <row r="17" spans="2:4" ht="19.5" thickBot="1" x14ac:dyDescent="0.3">
      <c r="B17" s="4"/>
      <c r="C17" s="24">
        <f t="array" ref="C17:D18">LINEST(G7:G9,F7:F9,TRUE,TRUE)</f>
        <v>-0.80899492356990776</v>
      </c>
      <c r="D17" s="24">
        <v>-1.4063189915977954</v>
      </c>
    </row>
    <row r="18" spans="2:4" ht="19.5" thickBot="1" x14ac:dyDescent="0.3">
      <c r="B18" s="4" t="s">
        <v>5</v>
      </c>
      <c r="C18" s="24">
        <v>2.5354864659044473E-2</v>
      </c>
      <c r="D18" s="11">
        <v>1.1319191767170866E-2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2018-07-04T21:02:05Z</dcterms:created>
  <dcterms:modified xsi:type="dcterms:W3CDTF">2018-07-05T03:35:45Z</dcterms:modified>
</cp:coreProperties>
</file>