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F3F5A31-0DED-4941-9FE2-E3A55534F454}" xr6:coauthVersionLast="47" xr6:coauthVersionMax="47" xr10:uidLastSave="{00000000-0000-0000-0000-000000000000}"/>
  <bookViews>
    <workbookView xWindow="-120" yWindow="-120" windowWidth="20730" windowHeight="11160" activeTab="2" xr2:uid="{2997BA47-11A3-4051-9E7C-224943467ACE}"/>
  </bookViews>
  <sheets>
    <sheet name="Q1" sheetId="1" r:id="rId1"/>
    <sheet name="Q2" sheetId="2" r:id="rId2"/>
    <sheet name="Q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2" i="3"/>
  <c r="E3" i="3"/>
  <c r="E4" i="3"/>
  <c r="E5" i="3"/>
  <c r="E6" i="3"/>
  <c r="E7" i="3"/>
  <c r="E8" i="3"/>
  <c r="E2" i="3"/>
  <c r="G20" i="2"/>
  <c r="D6" i="2"/>
  <c r="C6" i="2"/>
  <c r="D5" i="2"/>
  <c r="C5" i="2"/>
  <c r="D4" i="2"/>
  <c r="C4" i="2"/>
  <c r="D3" i="2"/>
  <c r="C3" i="2"/>
  <c r="D2" i="2"/>
  <c r="C2" i="2"/>
  <c r="D35" i="1"/>
  <c r="F36" i="1" s="1"/>
  <c r="H36" i="1" s="1"/>
  <c r="D36" i="1"/>
  <c r="B35" i="1"/>
  <c r="E36" i="1"/>
  <c r="C36" i="1"/>
  <c r="B36" i="1"/>
  <c r="F35" i="1"/>
  <c r="H30" i="1"/>
  <c r="H27" i="1"/>
  <c r="H24" i="1"/>
  <c r="H21" i="1"/>
  <c r="R2" i="1"/>
  <c r="R3" i="1"/>
  <c r="R4" i="1"/>
  <c r="H18" i="1" s="1"/>
  <c r="R5" i="1"/>
  <c r="R6" i="1"/>
  <c r="D13" i="1" l="1"/>
  <c r="B10" i="1"/>
  <c r="A10" i="1" s="1"/>
  <c r="B11" i="1" s="1"/>
  <c r="C12" i="1" s="1"/>
  <c r="E7" i="1"/>
  <c r="C3" i="1"/>
  <c r="B3" i="1"/>
  <c r="A3" i="1"/>
  <c r="S2" i="1" l="1"/>
  <c r="F3" i="1"/>
  <c r="C11" i="1"/>
  <c r="D12" i="1" s="1"/>
  <c r="A18" i="1" l="1" a="1"/>
  <c r="E18" i="1" l="1"/>
  <c r="A18" i="1"/>
  <c r="D18" i="1"/>
  <c r="C18" i="1"/>
  <c r="B18" i="1"/>
  <c r="A21" i="1" l="1" a="1"/>
  <c r="F18" i="1"/>
  <c r="B21" i="1" l="1"/>
  <c r="E21" i="1"/>
  <c r="A21" i="1"/>
  <c r="D21" i="1"/>
  <c r="C21" i="1"/>
  <c r="F21" i="1" l="1"/>
  <c r="A24" i="1" a="1"/>
  <c r="C24" i="1" l="1"/>
  <c r="B24" i="1"/>
  <c r="E24" i="1"/>
  <c r="A24" i="1"/>
  <c r="D24" i="1"/>
  <c r="F24" i="1" l="1"/>
  <c r="A27" i="1" a="1"/>
  <c r="C27" i="1" l="1"/>
  <c r="B27" i="1"/>
  <c r="E27" i="1"/>
  <c r="A27" i="1"/>
  <c r="D27" i="1"/>
  <c r="F27" i="1" l="1"/>
  <c r="A30" i="1" a="1"/>
  <c r="C30" i="1" l="1"/>
  <c r="B30" i="1"/>
  <c r="E30" i="1"/>
  <c r="A30" i="1"/>
  <c r="D30" i="1"/>
  <c r="F30" i="1" l="1"/>
  <c r="A39" i="1" l="1" a="1"/>
  <c r="G36" i="1"/>
  <c r="E39" i="1" l="1"/>
  <c r="A39" i="1"/>
  <c r="D39" i="1"/>
  <c r="C39" i="1"/>
  <c r="B39" i="1"/>
  <c r="H39" i="1" l="1"/>
  <c r="A42" i="1" a="1"/>
  <c r="G39" i="1"/>
  <c r="B42" i="1" l="1"/>
  <c r="E42" i="1"/>
  <c r="A42" i="1"/>
  <c r="D42" i="1"/>
  <c r="C42" i="1"/>
  <c r="H42" i="1" l="1"/>
  <c r="G42" i="1"/>
  <c r="A45" i="1" a="1"/>
  <c r="C45" i="1" l="1"/>
  <c r="B45" i="1"/>
  <c r="E45" i="1"/>
  <c r="A45" i="1"/>
  <c r="H45" i="1" s="1"/>
  <c r="D45" i="1"/>
  <c r="A48" i="1" l="1" a="1"/>
  <c r="G45" i="1"/>
  <c r="D48" i="1" l="1"/>
  <c r="C48" i="1"/>
  <c r="B48" i="1"/>
  <c r="E48" i="1"/>
  <c r="A48" i="1"/>
  <c r="H48" i="1" l="1"/>
  <c r="A51" i="1" a="1"/>
  <c r="G48" i="1"/>
  <c r="D51" i="1" l="1"/>
  <c r="C51" i="1"/>
  <c r="B51" i="1"/>
  <c r="E51" i="1"/>
  <c r="A51" i="1"/>
  <c r="H51" i="1" l="1"/>
  <c r="G51" i="1"/>
</calcChain>
</file>

<file path=xl/sharedStrings.xml><?xml version="1.0" encoding="utf-8"?>
<sst xmlns="http://schemas.openxmlformats.org/spreadsheetml/2006/main" count="115" uniqueCount="87">
  <si>
    <t xml:space="preserve">S(0) </t>
  </si>
  <si>
    <t>STATE NUMBER</t>
  </si>
  <si>
    <t>MIN. PCI</t>
  </si>
  <si>
    <t>MAX. PCI</t>
  </si>
  <si>
    <t>PCI (0)</t>
  </si>
  <si>
    <t xml:space="preserve">A </t>
  </si>
  <si>
    <t>B</t>
  </si>
  <si>
    <t>C</t>
  </si>
  <si>
    <t>D</t>
  </si>
  <si>
    <t>E</t>
  </si>
  <si>
    <t xml:space="preserve">CHECK (SUM) </t>
  </si>
  <si>
    <t xml:space="preserve">NEW PAVEMENT </t>
  </si>
  <si>
    <t>m</t>
  </si>
  <si>
    <t>⌂P</t>
  </si>
  <si>
    <t xml:space="preserve">P </t>
  </si>
  <si>
    <t>Check (1)</t>
  </si>
  <si>
    <t>Given</t>
  </si>
  <si>
    <t>Initial P1,2</t>
  </si>
  <si>
    <t>Terminal P</t>
  </si>
  <si>
    <t>S(1) =S(0) *P</t>
  </si>
  <si>
    <t>S(2) =S(1) *P</t>
  </si>
  <si>
    <t>S(3) =S(2) *P</t>
  </si>
  <si>
    <t>S(4) =S(3) *P</t>
  </si>
  <si>
    <t>S(5) =S(4) *P</t>
  </si>
  <si>
    <r>
      <t>Rehabilitated pavements will transit to state</t>
    </r>
    <r>
      <rPr>
        <b/>
        <sz val="12"/>
        <color rgb="FFFF0000"/>
        <rFont val="Times New Roman"/>
        <family val="1"/>
      </rPr>
      <t xml:space="preserve"> 1</t>
    </r>
  </si>
  <si>
    <t>check</t>
  </si>
  <si>
    <t>X4 =</t>
  </si>
  <si>
    <t>X5 =</t>
  </si>
  <si>
    <t>PSIr (5)</t>
  </si>
  <si>
    <r>
      <t>S</t>
    </r>
    <r>
      <rPr>
        <b/>
        <vertAlign val="subscript"/>
        <sz val="12"/>
        <color theme="1"/>
        <rFont val="Times New Roman"/>
        <family val="1"/>
      </rPr>
      <t>R</t>
    </r>
    <r>
      <rPr>
        <b/>
        <sz val="12"/>
        <color theme="1"/>
        <rFont val="Times New Roman"/>
        <family val="1"/>
      </rPr>
      <t>(5)</t>
    </r>
  </si>
  <si>
    <t>Sr(6) =Sr(5) *P</t>
  </si>
  <si>
    <t>PSIr (6)</t>
  </si>
  <si>
    <t>Sr(7) =Sr(6) *P</t>
  </si>
  <si>
    <t>PSIr (7)</t>
  </si>
  <si>
    <t>Sr(8) =Sr(7) *P</t>
  </si>
  <si>
    <t>PSI (8)</t>
  </si>
  <si>
    <t>Sr(9) =Sr(8) *P</t>
  </si>
  <si>
    <t>PSI (9)</t>
  </si>
  <si>
    <t>Sr(10) =Sr(9) *P</t>
  </si>
  <si>
    <t>PSI (10)</t>
  </si>
  <si>
    <t>PCI (1)</t>
  </si>
  <si>
    <t>AVG. PSI %</t>
  </si>
  <si>
    <t>PCI (2)</t>
  </si>
  <si>
    <t>PCI (3)</t>
  </si>
  <si>
    <t>PCI (4)</t>
  </si>
  <si>
    <t>PCI (5)</t>
  </si>
  <si>
    <t>%</t>
  </si>
  <si>
    <t>A) ANSWER</t>
  </si>
  <si>
    <t>Rehabilitation applied to states 3, 4 and 5 only</t>
  </si>
  <si>
    <t xml:space="preserve">X3 = </t>
  </si>
  <si>
    <t>B) ANSWER</t>
  </si>
  <si>
    <t xml:space="preserve">Load Duration </t>
  </si>
  <si>
    <t>Log (Load Duration ) =X</t>
  </si>
  <si>
    <t xml:space="preserve">Deformation </t>
  </si>
  <si>
    <t>Log (Deformation ) =Y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</si>
  <si>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</si>
  <si>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</si>
  <si>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</si>
  <si>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</si>
  <si>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</si>
  <si>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</si>
  <si>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</si>
  <si>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</si>
  <si>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</si>
  <si>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</si>
  <si>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</si>
  <si>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</si>
  <si>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</si>
  <si>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</si>
  <si>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</si>
  <si>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</si>
  <si>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</si>
  <si>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</si>
  <si>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</si>
  <si>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</si>
  <si>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</si>
  <si>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</si>
  <si>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</si>
  <si>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</si>
  <si>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</si>
  <si>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#</t>
  </si>
  <si>
    <t>mm</t>
  </si>
  <si>
    <t>m/km</t>
  </si>
  <si>
    <t>PSR</t>
  </si>
  <si>
    <t xml:space="preserve">PSI </t>
  </si>
  <si>
    <t>X Variable 2</t>
  </si>
  <si>
    <t>log 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</si>
</sst>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"/>
    <numFmt numFmtId="166" formatCode="0.00000"/>
    <numFmt numFmtId="167" formatCode="0.0"/>
    <numFmt numFmtId="168" formatCode="0.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bscript"/>
      <sz val="12"/>
      <color theme="1"/>
      <name val="Times New Roman"/>
      <family val="1"/>
    </font>
    <font>
      <sz val="12"/>
      <color rgb="FFF93D3D"/>
      <name val="Times New Roman"/>
      <family val="1"/>
    </font>
    <font>
      <b/>
      <i/>
      <sz val="12"/>
      <color theme="1"/>
      <name val="Times New Roman"/>
      <family val="1"/>
    </font>
    <font>
      <b/>
      <u/>
      <sz val="12"/>
      <color rgb="FFFF0000"/>
      <name val="Times New Roman"/>
      <family val="1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706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7" fillId="5" borderId="0" xfId="0" applyFont="1" applyFill="1" applyAlignment="1">
      <alignment horizontal="center"/>
    </xf>
    <xf numFmtId="0" fontId="3" fillId="0" borderId="0" xfId="0" applyFont="1"/>
    <xf numFmtId="164" fontId="5" fillId="0" borderId="0" xfId="0" applyNumberFormat="1" applyFont="1"/>
    <xf numFmtId="166" fontId="5" fillId="0" borderId="0" xfId="0" applyNumberFormat="1" applyFont="1"/>
    <xf numFmtId="165" fontId="7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6" borderId="0" xfId="0" applyFont="1" applyFill="1" applyAlignment="1">
      <alignment horizontal="center"/>
    </xf>
    <xf numFmtId="165" fontId="10" fillId="6" borderId="0" xfId="0" applyNumberFormat="1" applyFont="1" applyFill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7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1" fillId="0" borderId="0" xfId="0" applyFont="1" applyAlignment="1">
      <alignment horizontal="center"/>
    </xf>
    <xf numFmtId="11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0" fontId="0" fillId="0" borderId="0" xfId="0" applyBorder="1"/>
    <xf numFmtId="0" fontId="12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VEMENT%20ENGINEERING/Homework%20Pav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ression "/>
      <sheetName val="Markov (5 states)"/>
      <sheetName val="Markov (4 states)"/>
      <sheetName val="Shell Method"/>
      <sheetName val="P7.1"/>
      <sheetName val="P7.2"/>
      <sheetName val="P7.3"/>
      <sheetName val="P7.9"/>
      <sheetName val="P7.10"/>
    </sheetNames>
    <sheetDataSet>
      <sheetData sheetId="0"/>
      <sheetData sheetId="1">
        <row r="18">
          <cell r="J18">
            <v>0</v>
          </cell>
          <cell r="K18">
            <v>4.25</v>
          </cell>
        </row>
        <row r="19">
          <cell r="J19">
            <v>1</v>
          </cell>
          <cell r="K19">
            <v>3.95</v>
          </cell>
        </row>
        <row r="20">
          <cell r="J20">
            <v>2</v>
          </cell>
          <cell r="K20">
            <v>3.6900000000000004</v>
          </cell>
        </row>
        <row r="21">
          <cell r="J21">
            <v>3</v>
          </cell>
          <cell r="K21">
            <v>3.464666666666667</v>
          </cell>
        </row>
        <row r="22">
          <cell r="J22">
            <v>4</v>
          </cell>
          <cell r="K22">
            <v>3.2693777777777777</v>
          </cell>
        </row>
        <row r="23">
          <cell r="J23">
            <v>5</v>
          </cell>
          <cell r="K23">
            <v>3.1007496296296297</v>
          </cell>
        </row>
        <row r="36">
          <cell r="J36">
            <v>0</v>
          </cell>
          <cell r="K36">
            <v>4.25</v>
          </cell>
        </row>
        <row r="37">
          <cell r="J37">
            <v>1</v>
          </cell>
          <cell r="K37">
            <v>3.95</v>
          </cell>
        </row>
        <row r="38">
          <cell r="J38">
            <v>2</v>
          </cell>
          <cell r="K38">
            <v>3.6900000000000004</v>
          </cell>
        </row>
        <row r="39">
          <cell r="J39">
            <v>3</v>
          </cell>
          <cell r="K39">
            <v>3.464666666666667</v>
          </cell>
        </row>
        <row r="40">
          <cell r="J40">
            <v>4</v>
          </cell>
          <cell r="K40">
            <v>3.2693777777777777</v>
          </cell>
        </row>
        <row r="41">
          <cell r="J41">
            <v>5</v>
          </cell>
          <cell r="K41">
            <v>3.1007496296296297</v>
          </cell>
        </row>
        <row r="42">
          <cell r="J42">
            <v>5</v>
          </cell>
          <cell r="K42">
            <v>3.3938496296296301</v>
          </cell>
        </row>
        <row r="43">
          <cell r="J43">
            <v>6</v>
          </cell>
          <cell r="K43">
            <v>3.2086085679012348</v>
          </cell>
        </row>
        <row r="44">
          <cell r="J44">
            <v>7</v>
          </cell>
          <cell r="K44">
            <v>3.0494339687242804</v>
          </cell>
        </row>
        <row r="45">
          <cell r="J45">
            <v>8</v>
          </cell>
          <cell r="K45">
            <v>2.9135502049931414</v>
          </cell>
        </row>
        <row r="46">
          <cell r="J46">
            <v>9</v>
          </cell>
          <cell r="K46">
            <v>2.7982408615564704</v>
          </cell>
        </row>
        <row r="47">
          <cell r="J47">
            <v>10</v>
          </cell>
          <cell r="K47">
            <v>2.7010068632035362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83A77-5037-4CFB-B944-FDEBAB4BB80A}">
  <dimension ref="A1:S69"/>
  <sheetViews>
    <sheetView zoomScale="92" workbookViewId="0">
      <selection activeCell="K14" sqref="K14"/>
    </sheetView>
  </sheetViews>
  <sheetFormatPr defaultRowHeight="15" x14ac:dyDescent="0.25"/>
  <cols>
    <col min="8" max="8" width="11.5703125" bestFit="1" customWidth="1"/>
  </cols>
  <sheetData>
    <row r="1" spans="1:19" x14ac:dyDescent="0.25">
      <c r="A1" s="1" t="s">
        <v>0</v>
      </c>
      <c r="B1" s="1"/>
      <c r="C1" s="1"/>
      <c r="D1" s="1"/>
      <c r="E1" s="1"/>
      <c r="F1" s="2"/>
      <c r="H1" s="2"/>
      <c r="I1" s="2"/>
      <c r="J1" s="2"/>
      <c r="K1" s="3"/>
      <c r="M1" s="4"/>
      <c r="O1" s="2" t="s">
        <v>1</v>
      </c>
      <c r="P1" s="2" t="s">
        <v>2</v>
      </c>
      <c r="Q1" s="2" t="s">
        <v>3</v>
      </c>
      <c r="R1" s="3" t="s">
        <v>41</v>
      </c>
      <c r="S1" s="2" t="s">
        <v>4</v>
      </c>
    </row>
    <row r="2" spans="1:19" x14ac:dyDescent="0.25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2" t="s">
        <v>10</v>
      </c>
      <c r="H2" s="2"/>
      <c r="I2" s="2"/>
      <c r="J2" s="2"/>
      <c r="K2" s="2"/>
      <c r="M2" s="4"/>
      <c r="O2" s="2">
        <v>1</v>
      </c>
      <c r="P2" s="2">
        <v>80</v>
      </c>
      <c r="Q2" s="2">
        <v>100</v>
      </c>
      <c r="R2" s="2">
        <f>(P2+Q2)/2</f>
        <v>90</v>
      </c>
      <c r="S2" s="2">
        <f>MMULT(A3:E3,R2:R6)</f>
        <v>65.5</v>
      </c>
    </row>
    <row r="3" spans="1:19" x14ac:dyDescent="0.25">
      <c r="A3" s="2">
        <f>36/160</f>
        <v>0.22500000000000001</v>
      </c>
      <c r="B3" s="2">
        <f>52/160</f>
        <v>0.32500000000000001</v>
      </c>
      <c r="C3" s="2">
        <f>72/160</f>
        <v>0.45</v>
      </c>
      <c r="D3" s="2">
        <v>0</v>
      </c>
      <c r="E3" s="2">
        <v>0</v>
      </c>
      <c r="F3" s="2">
        <f>SUM(A3:E3)</f>
        <v>1</v>
      </c>
      <c r="H3" s="2"/>
      <c r="I3" s="2"/>
      <c r="J3" s="2"/>
      <c r="K3" s="2"/>
      <c r="M3" s="2"/>
      <c r="O3" s="2">
        <v>2</v>
      </c>
      <c r="P3" s="2">
        <v>60</v>
      </c>
      <c r="Q3" s="2">
        <v>80</v>
      </c>
      <c r="R3" s="2">
        <f t="shared" ref="R3:R6" si="0">(P3+Q3)/2</f>
        <v>70</v>
      </c>
    </row>
    <row r="4" spans="1:19" x14ac:dyDescent="0.25">
      <c r="A4" s="1" t="s">
        <v>11</v>
      </c>
      <c r="B4" s="1"/>
      <c r="C4" s="1"/>
      <c r="D4" s="1"/>
      <c r="E4" s="1"/>
      <c r="F4" s="2"/>
      <c r="H4" s="2"/>
      <c r="I4" s="2"/>
      <c r="J4" s="2"/>
      <c r="K4" s="2"/>
      <c r="O4" s="2">
        <v>3</v>
      </c>
      <c r="P4" s="2">
        <v>40</v>
      </c>
      <c r="Q4" s="2">
        <v>60</v>
      </c>
      <c r="R4" s="2">
        <f t="shared" si="0"/>
        <v>50</v>
      </c>
    </row>
    <row r="5" spans="1:19" x14ac:dyDescent="0.25">
      <c r="H5" s="2"/>
      <c r="I5" s="2"/>
      <c r="J5" s="2"/>
      <c r="K5" s="2"/>
      <c r="O5" s="2">
        <v>4</v>
      </c>
      <c r="P5" s="2">
        <v>20</v>
      </c>
      <c r="Q5" s="2">
        <v>40</v>
      </c>
      <c r="R5" s="2">
        <f t="shared" si="0"/>
        <v>30</v>
      </c>
    </row>
    <row r="6" spans="1:19" x14ac:dyDescent="0.25">
      <c r="H6" s="2"/>
      <c r="I6" s="2"/>
      <c r="J6" s="2"/>
      <c r="K6" s="2"/>
      <c r="O6" s="2">
        <v>5</v>
      </c>
      <c r="P6" s="2">
        <v>0</v>
      </c>
      <c r="Q6" s="2">
        <v>20</v>
      </c>
      <c r="R6" s="2">
        <f t="shared" si="0"/>
        <v>10</v>
      </c>
    </row>
    <row r="7" spans="1:19" x14ac:dyDescent="0.25">
      <c r="A7" s="6" t="s">
        <v>12</v>
      </c>
      <c r="B7">
        <v>5</v>
      </c>
      <c r="D7" s="7" t="s">
        <v>13</v>
      </c>
      <c r="E7">
        <f>(I13-I14)/(B7-2)</f>
        <v>-0.11666666666666665</v>
      </c>
    </row>
    <row r="9" spans="1:19" ht="15.75" x14ac:dyDescent="0.25">
      <c r="A9" s="8" t="s">
        <v>14</v>
      </c>
      <c r="B9" s="8"/>
      <c r="C9" s="8"/>
      <c r="D9" s="8"/>
      <c r="E9" s="8"/>
      <c r="F9" s="9" t="s">
        <v>15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9" ht="15.75" x14ac:dyDescent="0.25">
      <c r="A10" s="10">
        <f>F10-B10</f>
        <v>0.75</v>
      </c>
      <c r="B10" s="11">
        <f>I13</f>
        <v>0.25</v>
      </c>
      <c r="C10" s="10">
        <v>0</v>
      </c>
      <c r="D10" s="10">
        <v>0</v>
      </c>
      <c r="E10" s="10">
        <v>0</v>
      </c>
      <c r="F10" s="10">
        <v>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9" ht="15.75" x14ac:dyDescent="0.25">
      <c r="A11" s="10">
        <v>0</v>
      </c>
      <c r="B11" s="12">
        <f>A10+E7</f>
        <v>0.6333333333333333</v>
      </c>
      <c r="C11" s="12">
        <f>B10-E7</f>
        <v>0.36666666666666664</v>
      </c>
      <c r="D11" s="10">
        <v>0</v>
      </c>
      <c r="E11" s="10">
        <v>0</v>
      </c>
      <c r="F11" s="10">
        <v>1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9" ht="15.75" x14ac:dyDescent="0.25">
      <c r="A12" s="10">
        <v>0</v>
      </c>
      <c r="B12" s="10">
        <v>0</v>
      </c>
      <c r="C12" s="12">
        <f>B11+E7</f>
        <v>0.51666666666666661</v>
      </c>
      <c r="D12" s="12">
        <f>C11-E7</f>
        <v>0.48333333333333328</v>
      </c>
      <c r="E12" s="10">
        <v>0</v>
      </c>
      <c r="F12" s="10">
        <v>1</v>
      </c>
      <c r="G12" s="9"/>
      <c r="H12" s="13" t="s">
        <v>16</v>
      </c>
      <c r="I12" s="13"/>
      <c r="J12" s="9"/>
      <c r="K12" s="9"/>
      <c r="L12" s="9"/>
      <c r="M12" s="9"/>
      <c r="N12" s="9"/>
      <c r="O12" s="9"/>
      <c r="P12" s="9"/>
      <c r="Q12" s="9"/>
    </row>
    <row r="13" spans="1:19" ht="15.75" x14ac:dyDescent="0.25">
      <c r="A13" s="10">
        <v>0</v>
      </c>
      <c r="B13" s="10">
        <v>0</v>
      </c>
      <c r="C13" s="10">
        <v>0</v>
      </c>
      <c r="D13" s="10">
        <f>F13-E13</f>
        <v>0.4</v>
      </c>
      <c r="E13" s="11">
        <v>0.6</v>
      </c>
      <c r="F13" s="10">
        <v>1</v>
      </c>
      <c r="G13" s="9"/>
      <c r="H13" s="10" t="s">
        <v>17</v>
      </c>
      <c r="I13" s="11">
        <v>0.25</v>
      </c>
      <c r="J13" s="9"/>
      <c r="K13" s="9"/>
      <c r="L13" s="9"/>
      <c r="M13" s="9"/>
      <c r="N13" s="9"/>
      <c r="O13" s="9"/>
      <c r="P13" s="9"/>
      <c r="Q13" s="9"/>
    </row>
    <row r="14" spans="1:19" ht="15.75" x14ac:dyDescent="0.25">
      <c r="A14" s="10">
        <v>0</v>
      </c>
      <c r="B14" s="10">
        <v>0</v>
      </c>
      <c r="C14" s="10">
        <v>0</v>
      </c>
      <c r="D14" s="10">
        <v>0</v>
      </c>
      <c r="E14" s="14">
        <v>1</v>
      </c>
      <c r="F14" s="10">
        <v>1</v>
      </c>
      <c r="G14" s="9"/>
      <c r="H14" s="10" t="s">
        <v>18</v>
      </c>
      <c r="I14" s="11">
        <v>0.6</v>
      </c>
      <c r="J14" s="9"/>
      <c r="K14" s="9"/>
      <c r="L14" s="9"/>
      <c r="M14" s="9"/>
      <c r="N14" s="9"/>
      <c r="O14" s="9"/>
      <c r="P14" s="9"/>
      <c r="Q14" s="9"/>
    </row>
    <row r="15" spans="1:19" ht="15.75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9" ht="15.75" x14ac:dyDescent="0.25">
      <c r="A16" s="9"/>
      <c r="B16" s="9"/>
      <c r="C16" s="9"/>
      <c r="D16" s="9"/>
      <c r="E16" s="9"/>
      <c r="F16" s="9"/>
      <c r="G16" s="9"/>
      <c r="H16" s="10" t="s">
        <v>46</v>
      </c>
      <c r="I16" s="9"/>
      <c r="J16" s="9"/>
      <c r="K16" s="9"/>
      <c r="L16" s="9"/>
      <c r="M16" s="9"/>
      <c r="N16" s="9"/>
      <c r="O16" s="9"/>
      <c r="P16" s="9"/>
      <c r="Q16" s="9"/>
    </row>
    <row r="17" spans="1:17" ht="15.75" x14ac:dyDescent="0.25">
      <c r="A17" s="8" t="s">
        <v>19</v>
      </c>
      <c r="B17" s="8"/>
      <c r="C17" s="8"/>
      <c r="D17" s="8"/>
      <c r="E17" s="9"/>
      <c r="F17" s="10"/>
      <c r="G17" s="9"/>
      <c r="H17" s="15" t="s">
        <v>40</v>
      </c>
      <c r="I17" s="9"/>
      <c r="J17" s="16"/>
      <c r="K17" s="16"/>
      <c r="L17" s="9"/>
      <c r="M17" s="9"/>
      <c r="N17" s="9"/>
      <c r="O17" s="9"/>
      <c r="P17" s="9"/>
      <c r="Q17" s="9"/>
    </row>
    <row r="18" spans="1:17" ht="15.75" x14ac:dyDescent="0.25">
      <c r="A18" s="9">
        <f t="array" ref="A18:E18">MMULT(A3:E3,A10:E14)</f>
        <v>0.16875000000000001</v>
      </c>
      <c r="B18" s="9">
        <v>0.26208333333333333</v>
      </c>
      <c r="C18" s="9">
        <v>0.35166666666666663</v>
      </c>
      <c r="D18" s="9">
        <v>0.21749999999999997</v>
      </c>
      <c r="E18" s="9">
        <v>0</v>
      </c>
      <c r="F18" s="10">
        <f>SUM(A18:E18)</f>
        <v>1</v>
      </c>
      <c r="G18" s="9"/>
      <c r="H18" s="17">
        <f>MMULT(A18:E18,R2:R6)</f>
        <v>57.641666666666673</v>
      </c>
      <c r="I18" s="9"/>
      <c r="J18" s="10"/>
      <c r="K18" s="10"/>
      <c r="L18" s="9"/>
      <c r="M18" s="9"/>
      <c r="N18" s="9"/>
      <c r="O18" s="9"/>
      <c r="P18" s="9"/>
      <c r="Q18" s="9"/>
    </row>
    <row r="19" spans="1:17" ht="15.75" x14ac:dyDescent="0.25">
      <c r="A19" s="9"/>
      <c r="B19" s="9"/>
      <c r="C19" s="9"/>
      <c r="D19" s="9"/>
      <c r="E19" s="9"/>
      <c r="F19" s="10"/>
      <c r="G19" s="9"/>
      <c r="H19" s="9"/>
      <c r="I19" s="9"/>
      <c r="J19" s="10"/>
      <c r="K19" s="18"/>
      <c r="L19" s="9"/>
      <c r="M19" s="9"/>
      <c r="N19" s="9"/>
      <c r="O19" s="9"/>
      <c r="P19" s="9"/>
      <c r="Q19" s="9"/>
    </row>
    <row r="20" spans="1:17" ht="15.75" x14ac:dyDescent="0.25">
      <c r="A20" s="8" t="s">
        <v>20</v>
      </c>
      <c r="B20" s="8"/>
      <c r="C20" s="8"/>
      <c r="D20" s="8"/>
      <c r="E20" s="9"/>
      <c r="F20" s="10"/>
      <c r="G20" s="9"/>
      <c r="H20" s="15" t="s">
        <v>42</v>
      </c>
      <c r="I20" s="9"/>
      <c r="J20" s="10"/>
      <c r="K20" s="18"/>
      <c r="L20" s="9"/>
      <c r="M20" s="9"/>
      <c r="N20" s="9"/>
      <c r="O20" s="9"/>
      <c r="P20" s="9"/>
      <c r="Q20" s="9"/>
    </row>
    <row r="21" spans="1:17" ht="15.75" x14ac:dyDescent="0.25">
      <c r="A21" s="9">
        <f t="array" ref="A21:E21">MMULT(A18:E18,A10:E14)</f>
        <v>0.12656250000000002</v>
      </c>
      <c r="B21" s="9">
        <v>0.2081736111111111</v>
      </c>
      <c r="C21" s="9">
        <v>0.27779166666666666</v>
      </c>
      <c r="D21" s="9">
        <v>0.25697222222222216</v>
      </c>
      <c r="E21" s="9">
        <v>0.13049999999999998</v>
      </c>
      <c r="F21" s="10">
        <f>SUM(A21:E21)</f>
        <v>0.99999999999999989</v>
      </c>
      <c r="G21" s="9"/>
      <c r="H21" s="17">
        <f>MMULT(A21:E21,R2:R6)</f>
        <v>48.866527777777783</v>
      </c>
      <c r="I21" s="9"/>
      <c r="J21" s="10"/>
      <c r="K21" s="18"/>
      <c r="L21" s="9"/>
      <c r="M21" s="9"/>
      <c r="N21" s="9"/>
      <c r="O21" s="9"/>
      <c r="P21" s="9"/>
      <c r="Q21" s="9"/>
    </row>
    <row r="22" spans="1:17" ht="15.75" x14ac:dyDescent="0.25">
      <c r="A22" s="9"/>
      <c r="B22" s="9"/>
      <c r="C22" s="9"/>
      <c r="D22" s="9"/>
      <c r="E22" s="9"/>
      <c r="F22" s="10"/>
      <c r="G22" s="9"/>
      <c r="H22" s="9"/>
      <c r="I22" s="9"/>
      <c r="J22" s="10"/>
      <c r="K22" s="18"/>
      <c r="L22" s="9"/>
      <c r="M22" s="9"/>
      <c r="N22" s="9"/>
      <c r="O22" s="9"/>
      <c r="P22" s="9"/>
      <c r="Q22" s="9"/>
    </row>
    <row r="23" spans="1:17" ht="15.75" x14ac:dyDescent="0.25">
      <c r="A23" s="8" t="s">
        <v>21</v>
      </c>
      <c r="B23" s="8"/>
      <c r="C23" s="8"/>
      <c r="D23" s="8"/>
      <c r="E23" s="9"/>
      <c r="F23" s="10"/>
      <c r="G23" s="9"/>
      <c r="H23" s="15" t="s">
        <v>43</v>
      </c>
      <c r="I23" s="9"/>
      <c r="J23" s="10"/>
      <c r="K23" s="18"/>
      <c r="L23" s="9"/>
      <c r="M23" s="9"/>
      <c r="N23" s="9"/>
      <c r="O23" s="9"/>
      <c r="P23" s="9"/>
      <c r="Q23" s="9"/>
    </row>
    <row r="24" spans="1:17" ht="15.75" x14ac:dyDescent="0.25">
      <c r="A24" s="9">
        <f t="array" ref="A24:E24">MMULT(A21:E21,A10:E14)</f>
        <v>9.4921875000000017E-2</v>
      </c>
      <c r="B24" s="19">
        <v>0.16348391203703702</v>
      </c>
      <c r="C24" s="9">
        <v>0.21985601851851849</v>
      </c>
      <c r="D24" s="19">
        <v>0.23705486111111107</v>
      </c>
      <c r="E24" s="9">
        <v>0.28468333333333329</v>
      </c>
      <c r="F24" s="10">
        <f>SUM(A24:E24)</f>
        <v>0.99999999999999989</v>
      </c>
      <c r="G24" s="9"/>
      <c r="H24" s="17">
        <f>MMULT(A24:E24,R2:R6)</f>
        <v>40.938122685185192</v>
      </c>
      <c r="I24" s="9"/>
      <c r="J24" s="9"/>
      <c r="K24" s="9"/>
      <c r="L24" s="9"/>
      <c r="M24" s="9"/>
      <c r="N24" s="9"/>
      <c r="O24" s="9"/>
      <c r="P24" s="9"/>
      <c r="Q24" s="9"/>
    </row>
    <row r="25" spans="1:17" ht="15.75" x14ac:dyDescent="0.25">
      <c r="A25" s="9"/>
      <c r="B25" s="9"/>
      <c r="C25" s="9"/>
      <c r="D25" s="9"/>
      <c r="E25" s="9"/>
      <c r="F25" s="10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ht="15.75" x14ac:dyDescent="0.25">
      <c r="A26" s="8" t="s">
        <v>22</v>
      </c>
      <c r="B26" s="8"/>
      <c r="C26" s="8"/>
      <c r="D26" s="8"/>
      <c r="E26" s="9"/>
      <c r="F26" s="10"/>
      <c r="G26" s="9"/>
      <c r="H26" s="15" t="s">
        <v>44</v>
      </c>
      <c r="I26" s="9"/>
      <c r="J26" s="9"/>
      <c r="K26" s="9"/>
      <c r="L26" s="9"/>
      <c r="M26" s="9"/>
      <c r="N26" s="9"/>
      <c r="O26" s="9"/>
      <c r="P26" s="9"/>
      <c r="Q26" s="9"/>
    </row>
    <row r="27" spans="1:17" ht="15.75" x14ac:dyDescent="0.25">
      <c r="A27" s="19">
        <f t="array" ref="A27:E27">MMULT(A24:E24,A10:E14)</f>
        <v>7.1191406250000006E-2</v>
      </c>
      <c r="B27" s="19">
        <v>0.12727027970679011</v>
      </c>
      <c r="C27" s="19">
        <v>0.17353637731481478</v>
      </c>
      <c r="D27" s="19">
        <v>0.20108568672839502</v>
      </c>
      <c r="E27" s="19">
        <v>0.42691624999999989</v>
      </c>
      <c r="F27" s="10">
        <f>SUM(A27:E27)</f>
        <v>0.99999999999999978</v>
      </c>
      <c r="G27" s="9"/>
      <c r="H27" s="17">
        <f>MMULT(A27:E27,R2:R6)</f>
        <v>34.294698109567896</v>
      </c>
      <c r="I27" s="9"/>
      <c r="J27" s="9"/>
      <c r="K27" s="9"/>
      <c r="L27" s="9"/>
      <c r="M27" s="9"/>
      <c r="N27" s="9"/>
      <c r="O27" s="9"/>
      <c r="P27" s="9"/>
      <c r="Q27" s="9"/>
    </row>
    <row r="28" spans="1:17" ht="15.75" x14ac:dyDescent="0.25">
      <c r="A28" s="9"/>
      <c r="B28" s="9"/>
      <c r="C28" s="9"/>
      <c r="D28" s="9"/>
      <c r="E28" s="9"/>
      <c r="F28" s="10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ht="15.75" x14ac:dyDescent="0.25">
      <c r="A29" s="8" t="s">
        <v>23</v>
      </c>
      <c r="B29" s="8"/>
      <c r="C29" s="8"/>
      <c r="D29" s="8"/>
      <c r="E29" s="9"/>
      <c r="F29" s="10"/>
      <c r="G29" s="9"/>
      <c r="H29" s="15" t="s">
        <v>45</v>
      </c>
      <c r="I29" s="9"/>
      <c r="J29" s="9"/>
      <c r="K29" s="9"/>
      <c r="L29" s="9"/>
      <c r="M29" s="9"/>
      <c r="N29" s="9"/>
      <c r="O29" s="9"/>
      <c r="P29" s="9"/>
      <c r="Q29" s="9"/>
    </row>
    <row r="30" spans="1:17" ht="15.75" x14ac:dyDescent="0.25">
      <c r="A30" s="19">
        <f t="array" ref="A30:E30">MMULT(A27:E27,A10:E14)</f>
        <v>5.3393554687500004E-2</v>
      </c>
      <c r="B30" s="19">
        <v>9.8402362043467057E-2</v>
      </c>
      <c r="C30" s="19">
        <v>0.13632623083847734</v>
      </c>
      <c r="D30" s="19">
        <v>0.16431019039351846</v>
      </c>
      <c r="E30" s="19">
        <v>0.54756766203703688</v>
      </c>
      <c r="F30" s="10">
        <f>SUM(A30:E30)</f>
        <v>0.99999999999999978</v>
      </c>
      <c r="G30" s="9"/>
      <c r="H30" s="17">
        <f>MMULT(A30:E30,R2:R6)</f>
        <v>28.914879139017483</v>
      </c>
      <c r="I30" s="39" t="s">
        <v>47</v>
      </c>
      <c r="J30" s="32"/>
      <c r="K30" s="32"/>
      <c r="L30" s="9"/>
      <c r="M30" s="9"/>
      <c r="N30" s="9"/>
      <c r="O30" s="9"/>
      <c r="P30" s="9"/>
      <c r="Q30" s="9"/>
    </row>
    <row r="31" spans="1:17" ht="15.75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ht="15.75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t="15.75" x14ac:dyDescent="0.25">
      <c r="A33" s="20" t="s">
        <v>48</v>
      </c>
      <c r="B33" s="20"/>
      <c r="C33" s="20"/>
      <c r="D33" s="20"/>
      <c r="E33" s="2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t="15.75" x14ac:dyDescent="0.25">
      <c r="A34" s="20" t="s">
        <v>24</v>
      </c>
      <c r="B34" s="20"/>
      <c r="C34" s="20"/>
      <c r="D34" s="20"/>
      <c r="E34" s="20"/>
      <c r="F34" s="9"/>
      <c r="G34" s="10" t="s">
        <v>25</v>
      </c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.75" x14ac:dyDescent="0.25">
      <c r="A35" s="16" t="s">
        <v>26</v>
      </c>
      <c r="B35" s="21">
        <f>D30</f>
        <v>0.16431019039351846</v>
      </c>
      <c r="C35" s="16" t="s">
        <v>27</v>
      </c>
      <c r="D35" s="12">
        <f>E30</f>
        <v>0.54756766203703688</v>
      </c>
      <c r="E35" s="9" t="s">
        <v>49</v>
      </c>
      <c r="F35" s="19">
        <f>C30</f>
        <v>0.13632623083847734</v>
      </c>
      <c r="G35" s="9"/>
      <c r="H35" s="22" t="s">
        <v>28</v>
      </c>
      <c r="I35" s="9"/>
      <c r="J35" s="16"/>
      <c r="K35" s="16"/>
      <c r="L35" s="9"/>
      <c r="M35" s="9"/>
      <c r="N35" s="9"/>
      <c r="O35" s="9"/>
      <c r="P35" s="9"/>
      <c r="Q35" s="9"/>
    </row>
    <row r="36" spans="1:17" ht="17.25" x14ac:dyDescent="0.3">
      <c r="A36" s="23" t="s">
        <v>29</v>
      </c>
      <c r="B36" s="24">
        <f>A30+B35+D35+F35</f>
        <v>0.90159763795653269</v>
      </c>
      <c r="C36" s="24">
        <f>B30</f>
        <v>9.8402362043467057E-2</v>
      </c>
      <c r="D36" s="24">
        <f>F35-C30</f>
        <v>0</v>
      </c>
      <c r="E36" s="25">
        <f>D30-B35</f>
        <v>0</v>
      </c>
      <c r="F36" s="24">
        <f>E30-D35</f>
        <v>0</v>
      </c>
      <c r="G36" s="10">
        <f>SUM(B36:F36)</f>
        <v>0.99999999999999978</v>
      </c>
      <c r="H36" s="26">
        <f>MMULT(B36:F36,R2:R6)</f>
        <v>88.031952759130633</v>
      </c>
      <c r="I36" s="9"/>
      <c r="J36" s="10"/>
      <c r="K36" s="10"/>
      <c r="L36" s="9"/>
      <c r="M36" s="9"/>
      <c r="N36" s="9"/>
      <c r="O36" s="9"/>
      <c r="P36" s="9"/>
      <c r="Q36" s="9"/>
    </row>
    <row r="37" spans="1:17" ht="15.75" x14ac:dyDescent="0.25">
      <c r="A37" s="9"/>
      <c r="B37" s="9"/>
      <c r="C37" s="9"/>
      <c r="D37" s="9"/>
      <c r="E37" s="9"/>
      <c r="F37" s="9"/>
      <c r="G37" s="10"/>
      <c r="H37" s="9"/>
      <c r="I37" s="9"/>
      <c r="J37" s="10"/>
      <c r="K37" s="10"/>
      <c r="L37" s="9"/>
      <c r="M37" s="9"/>
      <c r="N37" s="9"/>
      <c r="O37" s="9"/>
      <c r="P37" s="9"/>
      <c r="Q37" s="9"/>
    </row>
    <row r="38" spans="1:17" ht="15.75" x14ac:dyDescent="0.25">
      <c r="A38" s="8" t="s">
        <v>30</v>
      </c>
      <c r="B38" s="8"/>
      <c r="C38" s="8"/>
      <c r="D38" s="8"/>
      <c r="E38" s="9"/>
      <c r="F38" s="9"/>
      <c r="G38" s="10"/>
      <c r="H38" s="15" t="s">
        <v>31</v>
      </c>
      <c r="I38" s="9"/>
      <c r="J38" s="10"/>
      <c r="K38" s="10"/>
      <c r="L38" s="9"/>
      <c r="M38" s="9"/>
      <c r="N38" s="9"/>
      <c r="O38" s="9"/>
      <c r="P38" s="9"/>
      <c r="Q38" s="9"/>
    </row>
    <row r="39" spans="1:17" ht="15.75" x14ac:dyDescent="0.25">
      <c r="A39" s="9">
        <f t="array" ref="A39:E39">MMULT(B36:F36,A10:E14)</f>
        <v>0.67619822846739952</v>
      </c>
      <c r="B39" s="9">
        <v>0.28772090544999562</v>
      </c>
      <c r="C39" s="9">
        <v>3.6080866082604586E-2</v>
      </c>
      <c r="D39" s="9">
        <v>0</v>
      </c>
      <c r="E39" s="9">
        <v>0</v>
      </c>
      <c r="F39" s="9"/>
      <c r="G39" s="10">
        <f>SUM(A39:F39)</f>
        <v>0.99999999999999978</v>
      </c>
      <c r="H39" s="17">
        <f>MMULT(A39:E39,R2:R6)</f>
        <v>82.802347247695877</v>
      </c>
      <c r="I39" s="9"/>
      <c r="J39" s="10"/>
      <c r="K39" s="18"/>
      <c r="L39" s="9"/>
      <c r="M39" s="9"/>
      <c r="N39" s="9"/>
      <c r="O39" s="9"/>
      <c r="P39" s="9"/>
      <c r="Q39" s="9"/>
    </row>
    <row r="40" spans="1:17" ht="15.75" x14ac:dyDescent="0.25">
      <c r="A40" s="9"/>
      <c r="B40" s="9"/>
      <c r="C40" s="9"/>
      <c r="D40" s="9"/>
      <c r="E40" s="9"/>
      <c r="F40" s="9"/>
      <c r="G40" s="10"/>
      <c r="H40" s="9"/>
      <c r="I40" s="9"/>
      <c r="J40" s="10"/>
      <c r="K40" s="18"/>
      <c r="L40" s="9"/>
      <c r="M40" s="9"/>
      <c r="N40" s="9"/>
      <c r="O40" s="9"/>
      <c r="P40" s="9"/>
      <c r="Q40" s="9"/>
    </row>
    <row r="41" spans="1:17" ht="15.75" x14ac:dyDescent="0.25">
      <c r="A41" s="8" t="s">
        <v>32</v>
      </c>
      <c r="B41" s="8"/>
      <c r="C41" s="8"/>
      <c r="D41" s="8"/>
      <c r="E41" s="9"/>
      <c r="F41" s="9"/>
      <c r="G41" s="10"/>
      <c r="H41" s="15" t="s">
        <v>33</v>
      </c>
      <c r="I41" s="9"/>
      <c r="J41" s="10"/>
      <c r="K41" s="27"/>
      <c r="L41" s="9"/>
      <c r="M41" s="9"/>
      <c r="N41" s="9"/>
      <c r="O41" s="9"/>
      <c r="P41" s="9"/>
      <c r="Q41" s="9"/>
    </row>
    <row r="42" spans="1:17" ht="15.75" x14ac:dyDescent="0.25">
      <c r="A42" s="9">
        <f t="array" ref="A42:E42">MMULT(A39:E39,A10:E14)</f>
        <v>0.50714867135054964</v>
      </c>
      <c r="B42" s="9">
        <v>0.35127279723518046</v>
      </c>
      <c r="C42" s="9">
        <v>0.12413944614101076</v>
      </c>
      <c r="D42" s="9">
        <v>1.7439085273258881E-2</v>
      </c>
      <c r="E42" s="9">
        <v>0</v>
      </c>
      <c r="F42" s="9"/>
      <c r="G42" s="10">
        <f>SUM(A42:F42)</f>
        <v>0.99999999999999978</v>
      </c>
      <c r="H42" s="17">
        <f>MMULT(A42:E42,R2:R6)</f>
        <v>76.96262109326041</v>
      </c>
      <c r="I42" s="9"/>
      <c r="J42" s="28"/>
      <c r="K42" s="27"/>
      <c r="L42" s="9"/>
      <c r="M42" s="9"/>
      <c r="N42" s="9"/>
      <c r="O42" s="9"/>
      <c r="P42" s="9"/>
      <c r="Q42" s="9"/>
    </row>
    <row r="43" spans="1:17" ht="15.75" x14ac:dyDescent="0.25">
      <c r="A43" s="9"/>
      <c r="B43" s="9"/>
      <c r="C43" s="9"/>
      <c r="D43" s="9"/>
      <c r="E43" s="9"/>
      <c r="F43" s="9"/>
      <c r="G43" s="10"/>
      <c r="H43" s="9"/>
      <c r="I43" s="9"/>
      <c r="J43" s="10"/>
      <c r="K43" s="18"/>
      <c r="L43" s="9"/>
      <c r="M43" s="9"/>
      <c r="N43" s="9"/>
      <c r="O43" s="9"/>
      <c r="P43" s="9"/>
      <c r="Q43" s="9"/>
    </row>
    <row r="44" spans="1:17" ht="15.75" x14ac:dyDescent="0.25">
      <c r="A44" s="8" t="s">
        <v>34</v>
      </c>
      <c r="B44" s="8"/>
      <c r="C44" s="8"/>
      <c r="D44" s="8"/>
      <c r="E44" s="9"/>
      <c r="F44" s="9"/>
      <c r="G44" s="10"/>
      <c r="H44" s="15" t="s">
        <v>35</v>
      </c>
      <c r="I44" s="9"/>
      <c r="J44" s="10"/>
      <c r="K44" s="18"/>
      <c r="L44" s="9"/>
      <c r="M44" s="9"/>
      <c r="N44" s="9"/>
      <c r="O44" s="9"/>
      <c r="P44" s="9"/>
      <c r="Q44" s="9"/>
    </row>
    <row r="45" spans="1:17" ht="15.75" x14ac:dyDescent="0.25">
      <c r="A45" s="9">
        <f t="array" ref="A45:E45">MMULT(A42:E42,A10:E14)</f>
        <v>0.3803615035129122</v>
      </c>
      <c r="B45" s="9">
        <v>0.34925993941991834</v>
      </c>
      <c r="C45" s="9">
        <v>0.19293873949242171</v>
      </c>
      <c r="D45" s="9">
        <v>6.6976366410792076E-2</v>
      </c>
      <c r="E45" s="9">
        <v>1.0463451163955329E-2</v>
      </c>
      <c r="F45" s="9"/>
      <c r="G45" s="10">
        <f>SUM(A45:F45)</f>
        <v>0.99999999999999956</v>
      </c>
      <c r="H45" s="17">
        <f>MMULT(A45:E45,R2:R6)</f>
        <v>70.44159355414078</v>
      </c>
      <c r="I45" s="9"/>
      <c r="J45" s="10"/>
      <c r="K45" s="18"/>
      <c r="L45" s="9"/>
      <c r="M45" s="9"/>
      <c r="N45" s="9"/>
      <c r="O45" s="9"/>
      <c r="P45" s="9"/>
      <c r="Q45" s="9"/>
    </row>
    <row r="46" spans="1:17" ht="15.75" x14ac:dyDescent="0.25">
      <c r="A46" s="9"/>
      <c r="B46" s="9"/>
      <c r="C46" s="9"/>
      <c r="D46" s="9"/>
      <c r="E46" s="9"/>
      <c r="F46" s="9"/>
      <c r="G46" s="10"/>
      <c r="H46" s="9"/>
      <c r="I46" s="9"/>
      <c r="J46" s="10"/>
      <c r="K46" s="18"/>
      <c r="L46" s="9"/>
      <c r="M46" s="9"/>
      <c r="N46" s="9"/>
      <c r="O46" s="9"/>
      <c r="P46" s="9"/>
      <c r="Q46" s="9"/>
    </row>
    <row r="47" spans="1:17" ht="15.75" x14ac:dyDescent="0.25">
      <c r="A47" s="8" t="s">
        <v>36</v>
      </c>
      <c r="B47" s="8"/>
      <c r="C47" s="8"/>
      <c r="D47" s="8"/>
      <c r="E47" s="9"/>
      <c r="F47" s="9"/>
      <c r="G47" s="10"/>
      <c r="H47" s="15" t="s">
        <v>37</v>
      </c>
      <c r="I47" s="9"/>
      <c r="J47" s="10"/>
      <c r="K47" s="18"/>
      <c r="L47" s="9"/>
      <c r="M47" s="9"/>
      <c r="N47" s="9"/>
      <c r="O47" s="9"/>
      <c r="P47" s="9"/>
      <c r="Q47" s="9"/>
    </row>
    <row r="48" spans="1:17" ht="15.75" x14ac:dyDescent="0.25">
      <c r="A48" s="9">
        <f t="array" ref="A48:E48">MMULT(A45:E45,A10:E14)</f>
        <v>0.28527112763468415</v>
      </c>
      <c r="B48" s="9">
        <v>0.31628833751084295</v>
      </c>
      <c r="C48" s="9">
        <v>0.22774699319172126</v>
      </c>
      <c r="D48" s="9">
        <v>0.12004427065232065</v>
      </c>
      <c r="E48" s="9">
        <v>5.0649271010430569E-2</v>
      </c>
      <c r="F48" s="9"/>
      <c r="G48" s="10">
        <f>SUM(A48:F48)</f>
        <v>0.99999999999999967</v>
      </c>
      <c r="H48" s="17">
        <f>MMULT(A48:E48,R2:R6)</f>
        <v>63.309755602140569</v>
      </c>
      <c r="I48" s="9"/>
      <c r="J48" s="9"/>
      <c r="K48" s="9"/>
      <c r="L48" s="9"/>
      <c r="M48" s="9"/>
      <c r="N48" s="9"/>
      <c r="O48" s="9"/>
      <c r="P48" s="9"/>
      <c r="Q48" s="9"/>
    </row>
    <row r="49" spans="1:17" ht="15.75" x14ac:dyDescent="0.25">
      <c r="A49" s="9"/>
      <c r="B49" s="9"/>
      <c r="C49" s="9"/>
      <c r="D49" s="9"/>
      <c r="E49" s="9"/>
      <c r="F49" s="9"/>
      <c r="G49" s="10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15.75" x14ac:dyDescent="0.25">
      <c r="A50" s="8" t="s">
        <v>38</v>
      </c>
      <c r="B50" s="8"/>
      <c r="C50" s="8"/>
      <c r="D50" s="8"/>
      <c r="E50" s="9"/>
      <c r="F50" s="9"/>
      <c r="G50" s="10"/>
      <c r="H50" s="15" t="s">
        <v>39</v>
      </c>
      <c r="I50" s="9"/>
      <c r="J50" s="9"/>
      <c r="K50" s="9"/>
      <c r="L50" s="9"/>
      <c r="M50" s="9"/>
      <c r="N50" s="9"/>
      <c r="O50" s="9"/>
      <c r="P50" s="9"/>
      <c r="Q50" s="9"/>
    </row>
    <row r="51" spans="1:17" ht="15.75" x14ac:dyDescent="0.25">
      <c r="A51" s="9">
        <f t="array" ref="A51:E51">MMULT(A48:E48,A10:E14)</f>
        <v>0.2139533457260131</v>
      </c>
      <c r="B51" s="9">
        <v>0.27163372899887156</v>
      </c>
      <c r="C51" s="9">
        <v>0.23364167023636503</v>
      </c>
      <c r="D51" s="9">
        <v>0.15809542163692686</v>
      </c>
      <c r="E51" s="9">
        <v>0.12267583340182296</v>
      </c>
      <c r="F51" s="9"/>
      <c r="G51" s="10">
        <f>SUM(A51:F51)</f>
        <v>0.99999999999999956</v>
      </c>
      <c r="H51" s="17">
        <f>MMULT(A51:E51,R2:R6)</f>
        <v>55.921866640206474</v>
      </c>
      <c r="I51" s="39" t="s">
        <v>50</v>
      </c>
      <c r="J51" s="32"/>
      <c r="K51" s="32"/>
      <c r="L51" s="9"/>
      <c r="M51" s="9"/>
      <c r="N51" s="9"/>
      <c r="O51" s="9"/>
      <c r="P51" s="9"/>
      <c r="Q51" s="9"/>
    </row>
    <row r="52" spans="1:17" ht="15.75" x14ac:dyDescent="0.25">
      <c r="A52" s="9"/>
      <c r="B52" s="9"/>
      <c r="C52" s="9"/>
      <c r="D52" s="9"/>
      <c r="E52" s="9"/>
      <c r="F52" s="29"/>
      <c r="G52" s="29"/>
      <c r="H52" s="30"/>
      <c r="I52" s="9"/>
      <c r="J52" s="9"/>
      <c r="K52" s="9"/>
      <c r="L52" s="9"/>
      <c r="M52" s="9"/>
      <c r="N52" s="9"/>
      <c r="O52" s="9"/>
      <c r="P52" s="9"/>
      <c r="Q52" s="9"/>
    </row>
    <row r="53" spans="1:17" ht="15.7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15.75" x14ac:dyDescent="0.25">
      <c r="A54" s="3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15.7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15.7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15.7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32"/>
      <c r="N57" s="32"/>
      <c r="O57" s="10"/>
      <c r="P57" s="10"/>
      <c r="Q57" s="10"/>
    </row>
    <row r="58" spans="1:17" ht="15.75" x14ac:dyDescent="0.25">
      <c r="A58" s="33"/>
      <c r="B58" s="33"/>
      <c r="C58" s="9"/>
      <c r="D58" s="9"/>
      <c r="E58" s="9"/>
      <c r="F58" s="9"/>
      <c r="G58" s="9"/>
      <c r="H58" s="34"/>
      <c r="I58" s="23"/>
      <c r="J58" s="23"/>
      <c r="K58" s="23"/>
      <c r="L58" s="9"/>
      <c r="M58" s="35"/>
      <c r="N58" s="10"/>
      <c r="O58" s="10"/>
      <c r="P58" s="10"/>
      <c r="Q58" s="10"/>
    </row>
    <row r="59" spans="1:17" ht="15.75" x14ac:dyDescent="0.25">
      <c r="A59" s="9"/>
      <c r="B59" s="9"/>
      <c r="C59" s="9"/>
      <c r="D59" s="9"/>
      <c r="E59" s="9"/>
      <c r="F59" s="9"/>
      <c r="G59" s="9"/>
      <c r="H59" s="36"/>
      <c r="I59" s="10"/>
      <c r="J59" s="10"/>
      <c r="K59" s="10"/>
      <c r="L59" s="9"/>
      <c r="M59" s="10"/>
      <c r="N59" s="10"/>
      <c r="O59" s="10"/>
      <c r="P59" s="10"/>
      <c r="Q59" s="10"/>
    </row>
    <row r="60" spans="1:17" ht="15.75" x14ac:dyDescent="0.25">
      <c r="A60" s="33"/>
      <c r="B60" s="33"/>
      <c r="C60" s="9"/>
      <c r="D60" s="9"/>
      <c r="E60" s="9"/>
      <c r="F60" s="9"/>
      <c r="G60" s="32"/>
      <c r="H60" s="32"/>
      <c r="I60" s="9"/>
      <c r="J60" s="9"/>
      <c r="K60" s="9"/>
      <c r="L60" s="9"/>
      <c r="M60" s="10"/>
      <c r="N60" s="14"/>
      <c r="O60" s="37"/>
      <c r="P60" s="32"/>
      <c r="Q60" s="32"/>
    </row>
    <row r="61" spans="1:17" ht="15.7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10"/>
      <c r="N61" s="14"/>
      <c r="O61" s="37"/>
      <c r="P61" s="10"/>
      <c r="Q61" s="10"/>
    </row>
    <row r="62" spans="1:17" ht="15.7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10"/>
      <c r="N62" s="10"/>
      <c r="O62" s="10"/>
      <c r="P62" s="10"/>
      <c r="Q62" s="10"/>
    </row>
    <row r="63" spans="1:17" ht="15.75" x14ac:dyDescent="0.25">
      <c r="A63" s="8"/>
      <c r="B63" s="8"/>
      <c r="C63" s="8"/>
      <c r="D63" s="8"/>
      <c r="E63" s="8"/>
      <c r="F63" s="9"/>
      <c r="G63" s="23"/>
      <c r="H63" s="9"/>
      <c r="I63" s="9"/>
      <c r="J63" s="9"/>
      <c r="K63" s="9"/>
      <c r="L63" s="9"/>
      <c r="M63" s="10"/>
      <c r="N63" s="10"/>
      <c r="O63" s="21"/>
      <c r="P63" s="10"/>
      <c r="Q63" s="10"/>
    </row>
    <row r="64" spans="1:17" ht="15.75" x14ac:dyDescent="0.25">
      <c r="A64" s="10"/>
      <c r="B64" s="10"/>
      <c r="C64" s="10"/>
      <c r="D64" s="10"/>
      <c r="E64" s="10"/>
      <c r="F64" s="9"/>
      <c r="G64" s="9"/>
      <c r="H64" s="9"/>
      <c r="I64" s="9"/>
      <c r="J64" s="9"/>
      <c r="K64" s="9"/>
      <c r="L64" s="9"/>
      <c r="M64" s="10"/>
      <c r="N64" s="10"/>
      <c r="O64" s="21"/>
      <c r="P64" s="10"/>
      <c r="Q64" s="10"/>
    </row>
    <row r="65" spans="1:17" ht="15.75" x14ac:dyDescent="0.25">
      <c r="A65" s="10"/>
      <c r="B65" s="10"/>
      <c r="C65" s="10"/>
      <c r="D65" s="10"/>
      <c r="E65" s="10"/>
      <c r="F65" s="9"/>
      <c r="G65" s="38"/>
      <c r="H65" s="38"/>
      <c r="I65" s="38"/>
      <c r="J65" s="38"/>
      <c r="K65" s="38"/>
      <c r="L65" s="23"/>
      <c r="M65" s="23"/>
      <c r="N65" s="23"/>
      <c r="O65" s="23"/>
      <c r="P65" s="9"/>
      <c r="Q65" s="9"/>
    </row>
    <row r="66" spans="1:17" ht="15.75" x14ac:dyDescent="0.25">
      <c r="A66" s="10"/>
      <c r="B66" s="10"/>
      <c r="C66" s="10"/>
      <c r="D66" s="14"/>
      <c r="E66" s="10"/>
      <c r="F66" s="9"/>
      <c r="G66" s="38"/>
      <c r="H66" s="38"/>
      <c r="I66" s="38"/>
      <c r="J66" s="38"/>
      <c r="K66" s="38"/>
      <c r="L66" s="9"/>
      <c r="M66" s="9"/>
      <c r="N66" s="9"/>
      <c r="O66" s="9"/>
      <c r="P66" s="9"/>
      <c r="Q66" s="9"/>
    </row>
    <row r="67" spans="1:17" ht="15.75" x14ac:dyDescent="0.25">
      <c r="A67" s="14"/>
      <c r="B67" s="14"/>
      <c r="C67" s="14"/>
      <c r="D67" s="14"/>
      <c r="E67" s="14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15.75" x14ac:dyDescent="0.25">
      <c r="A68" s="10"/>
      <c r="B68" s="10"/>
      <c r="C68" s="10"/>
      <c r="D68" s="10"/>
      <c r="E68" s="10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15.75" x14ac:dyDescent="0.25">
      <c r="A69" s="10"/>
      <c r="B69" s="10"/>
      <c r="C69" s="10"/>
      <c r="D69" s="10"/>
      <c r="E69" s="10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</sheetData>
  <mergeCells count="25">
    <mergeCell ref="A58:B58"/>
    <mergeCell ref="A60:B60"/>
    <mergeCell ref="G60:H60"/>
    <mergeCell ref="P60:Q60"/>
    <mergeCell ref="A63:E63"/>
    <mergeCell ref="I30:K30"/>
    <mergeCell ref="I51:K51"/>
    <mergeCell ref="A41:D41"/>
    <mergeCell ref="A44:D44"/>
    <mergeCell ref="A47:D47"/>
    <mergeCell ref="A50:D50"/>
    <mergeCell ref="F52:G52"/>
    <mergeCell ref="M57:N57"/>
    <mergeCell ref="A23:D23"/>
    <mergeCell ref="A26:D26"/>
    <mergeCell ref="A29:D29"/>
    <mergeCell ref="A33:E33"/>
    <mergeCell ref="A34:E34"/>
    <mergeCell ref="A38:D38"/>
    <mergeCell ref="A1:E1"/>
    <mergeCell ref="A4:E4"/>
    <mergeCell ref="A9:E9"/>
    <mergeCell ref="H12:I12"/>
    <mergeCell ref="A17:D17"/>
    <mergeCell ref="A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C0B6F-F81C-4DE6-A1B8-7E15979A6015}">
  <dimension ref="A1:N20"/>
  <sheetViews>
    <sheetView topLeftCell="A2" workbookViewId="0">
      <selection activeCell="G21" sqref="G21"/>
    </sheetView>
  </sheetViews>
  <sheetFormatPr defaultRowHeight="15" x14ac:dyDescent="0.25"/>
  <cols>
    <col min="1" max="1" width="13.85546875" bestFit="1" customWidth="1"/>
    <col min="2" max="2" width="12.7109375" bestFit="1" customWidth="1"/>
    <col min="3" max="3" width="21.5703125" bestFit="1" customWidth="1"/>
    <col min="4" max="4" width="20.28515625" bestFit="1" customWidth="1"/>
  </cols>
  <sheetData>
    <row r="1" spans="1:14" x14ac:dyDescent="0.25">
      <c r="A1" s="2" t="s">
        <v>51</v>
      </c>
      <c r="B1" s="2" t="s">
        <v>53</v>
      </c>
      <c r="C1" s="2" t="s">
        <v>52</v>
      </c>
      <c r="D1" s="2" t="s">
        <v>54</v>
      </c>
      <c r="F1" t="s">
        <v>55</v>
      </c>
    </row>
    <row r="2" spans="1:14" ht="15.75" thickBot="1" x14ac:dyDescent="0.3">
      <c r="A2" s="2">
        <v>0.1</v>
      </c>
      <c r="B2" s="40">
        <v>1.4E-3</v>
      </c>
      <c r="C2" s="2">
        <f>LOG(A2)</f>
        <v>-1</v>
      </c>
      <c r="D2" s="41">
        <f>LOG(B2)</f>
        <v>-2.8538719643217618</v>
      </c>
    </row>
    <row r="3" spans="1:14" x14ac:dyDescent="0.25">
      <c r="A3" s="2">
        <v>1</v>
      </c>
      <c r="B3" s="40">
        <v>4.1999999999999997E-3</v>
      </c>
      <c r="C3" s="2">
        <f t="shared" ref="C3:D6" si="0">LOG(A3)</f>
        <v>0</v>
      </c>
      <c r="D3" s="41">
        <f t="shared" si="0"/>
        <v>-2.3767507096020997</v>
      </c>
      <c r="F3" s="45" t="s">
        <v>56</v>
      </c>
      <c r="G3" s="45"/>
    </row>
    <row r="4" spans="1:14" x14ac:dyDescent="0.25">
      <c r="A4" s="2">
        <v>10</v>
      </c>
      <c r="B4" s="40">
        <v>1.2699999999999999E-2</v>
      </c>
      <c r="C4" s="2">
        <f t="shared" si="0"/>
        <v>1</v>
      </c>
      <c r="D4" s="41">
        <f t="shared" si="0"/>
        <v>-1.8961962790440432</v>
      </c>
      <c r="F4" s="42" t="s">
        <v>57</v>
      </c>
      <c r="G4" s="42">
        <v>0.99659564388188848</v>
      </c>
    </row>
    <row r="5" spans="1:14" x14ac:dyDescent="0.25">
      <c r="A5" s="2">
        <v>100</v>
      </c>
      <c r="B5" s="40">
        <v>3.3700000000000001E-2</v>
      </c>
      <c r="C5" s="2">
        <f t="shared" si="0"/>
        <v>2</v>
      </c>
      <c r="D5" s="41">
        <f t="shared" si="0"/>
        <v>-1.4723700991286615</v>
      </c>
      <c r="F5" s="42" t="s">
        <v>58</v>
      </c>
      <c r="G5" s="42">
        <v>0.99320287740435587</v>
      </c>
    </row>
    <row r="6" spans="1:14" x14ac:dyDescent="0.25">
      <c r="A6" s="2">
        <v>1000</v>
      </c>
      <c r="B6" s="40">
        <v>6.8500000000000005E-2</v>
      </c>
      <c r="C6" s="2">
        <f t="shared" si="0"/>
        <v>3</v>
      </c>
      <c r="D6" s="41">
        <f t="shared" si="0"/>
        <v>-1.1643094285075744</v>
      </c>
      <c r="F6" s="42" t="s">
        <v>59</v>
      </c>
      <c r="G6" s="42">
        <v>0.99093716987247449</v>
      </c>
    </row>
    <row r="7" spans="1:14" x14ac:dyDescent="0.25">
      <c r="A7" s="2"/>
      <c r="B7" s="2"/>
      <c r="C7" s="2"/>
      <c r="D7" s="2"/>
      <c r="F7" s="42" t="s">
        <v>60</v>
      </c>
      <c r="G7" s="42">
        <v>6.4696723524367672E-2</v>
      </c>
    </row>
    <row r="8" spans="1:14" ht="15.75" thickBot="1" x14ac:dyDescent="0.3">
      <c r="F8" s="43" t="s">
        <v>61</v>
      </c>
      <c r="G8" s="43">
        <v>5</v>
      </c>
    </row>
    <row r="10" spans="1:14" ht="15.75" thickBot="1" x14ac:dyDescent="0.3">
      <c r="F10" t="s">
        <v>62</v>
      </c>
    </row>
    <row r="11" spans="1:14" x14ac:dyDescent="0.25">
      <c r="F11" s="44"/>
      <c r="G11" s="44" t="s">
        <v>67</v>
      </c>
      <c r="H11" s="44" t="s">
        <v>68</v>
      </c>
      <c r="I11" s="44" t="s">
        <v>69</v>
      </c>
      <c r="J11" s="44" t="s">
        <v>70</v>
      </c>
      <c r="K11" s="44" t="s">
        <v>71</v>
      </c>
    </row>
    <row r="12" spans="1:14" x14ac:dyDescent="0.25">
      <c r="F12" s="42" t="s">
        <v>63</v>
      </c>
      <c r="G12" s="42">
        <v>1</v>
      </c>
      <c r="H12" s="42">
        <v>1.8348420928598519</v>
      </c>
      <c r="I12" s="42">
        <v>1.8348420928598519</v>
      </c>
      <c r="J12" s="42">
        <v>438.36323242462873</v>
      </c>
      <c r="K12" s="42">
        <v>2.3832216477839279E-4</v>
      </c>
    </row>
    <row r="13" spans="1:14" x14ac:dyDescent="0.25">
      <c r="F13" s="42" t="s">
        <v>64</v>
      </c>
      <c r="G13" s="42">
        <v>3</v>
      </c>
      <c r="H13" s="42">
        <v>1.2556998104365407E-2</v>
      </c>
      <c r="I13" s="42">
        <v>4.1856660347884692E-3</v>
      </c>
      <c r="J13" s="42"/>
      <c r="K13" s="42"/>
    </row>
    <row r="14" spans="1:14" ht="15.75" thickBot="1" x14ac:dyDescent="0.3">
      <c r="F14" s="43" t="s">
        <v>65</v>
      </c>
      <c r="G14" s="43">
        <v>4</v>
      </c>
      <c r="H14" s="43">
        <v>1.8473990909642173</v>
      </c>
      <c r="I14" s="43"/>
      <c r="J14" s="43"/>
      <c r="K14" s="43"/>
    </row>
    <row r="15" spans="1:14" ht="15.75" thickBot="1" x14ac:dyDescent="0.3"/>
    <row r="16" spans="1:14" x14ac:dyDescent="0.25">
      <c r="F16" s="44"/>
      <c r="G16" s="44" t="s">
        <v>72</v>
      </c>
      <c r="H16" s="44" t="s">
        <v>60</v>
      </c>
      <c r="I16" s="44" t="s">
        <v>73</v>
      </c>
      <c r="J16" s="44" t="s">
        <v>74</v>
      </c>
      <c r="K16" s="44" t="s">
        <v>75</v>
      </c>
      <c r="L16" s="44" t="s">
        <v>76</v>
      </c>
      <c r="M16" s="44" t="s">
        <v>77</v>
      </c>
      <c r="N16" s="44" t="s">
        <v>78</v>
      </c>
    </row>
    <row r="17" spans="6:14" x14ac:dyDescent="0.25">
      <c r="F17" s="42" t="s">
        <v>66</v>
      </c>
      <c r="G17" s="42">
        <v>-2.3810502643310092</v>
      </c>
      <c r="H17" s="42">
        <v>3.5435854870971298E-2</v>
      </c>
      <c r="I17" s="42">
        <v>-67.19325025460418</v>
      </c>
      <c r="J17" s="42">
        <v>7.263528090324113E-6</v>
      </c>
      <c r="K17" s="42">
        <v>-2.4938229697397016</v>
      </c>
      <c r="L17" s="42">
        <v>-2.2682775589223168</v>
      </c>
      <c r="M17" s="42">
        <v>-2.4938229697397016</v>
      </c>
      <c r="N17" s="42">
        <v>-2.2682775589223168</v>
      </c>
    </row>
    <row r="18" spans="6:14" ht="15.75" thickBot="1" x14ac:dyDescent="0.3">
      <c r="F18" s="43" t="s">
        <v>79</v>
      </c>
      <c r="G18" s="43">
        <v>0.42835056821018119</v>
      </c>
      <c r="H18" s="43">
        <v>2.0458900348719795E-2</v>
      </c>
      <c r="I18" s="43">
        <v>20.937125696346872</v>
      </c>
      <c r="J18" s="43">
        <v>2.3832216477839279E-4</v>
      </c>
      <c r="K18" s="43">
        <v>0.36324121638523033</v>
      </c>
      <c r="L18" s="43">
        <v>0.49345992003513206</v>
      </c>
      <c r="M18" s="43">
        <v>0.36324121638523033</v>
      </c>
      <c r="N18" s="43">
        <v>0.49345992003513206</v>
      </c>
    </row>
    <row r="20" spans="6:14" x14ac:dyDescent="0.25">
      <c r="G20">
        <f>10^G17</f>
        <v>4.1586247665917871E-3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9ED4B-ED67-47AD-86D3-B47BA45A69C9}">
  <dimension ref="A1:Q19"/>
  <sheetViews>
    <sheetView tabSelected="1" workbookViewId="0">
      <selection activeCell="S11" sqref="S11"/>
    </sheetView>
  </sheetViews>
  <sheetFormatPr defaultRowHeight="15" x14ac:dyDescent="0.25"/>
  <sheetData>
    <row r="1" spans="1:17" x14ac:dyDescent="0.25">
      <c r="A1" t="s">
        <v>80</v>
      </c>
      <c r="B1" t="s">
        <v>83</v>
      </c>
      <c r="C1" t="s">
        <v>82</v>
      </c>
      <c r="D1" t="s">
        <v>81</v>
      </c>
      <c r="E1" t="s">
        <v>84</v>
      </c>
      <c r="F1" t="s">
        <v>86</v>
      </c>
      <c r="G1" t="s">
        <v>81</v>
      </c>
      <c r="I1" t="s">
        <v>55</v>
      </c>
    </row>
    <row r="2" spans="1:17" ht="15.75" thickBot="1" x14ac:dyDescent="0.3">
      <c r="A2">
        <v>1</v>
      </c>
      <c r="B2">
        <v>3.82</v>
      </c>
      <c r="C2">
        <v>1.56</v>
      </c>
      <c r="D2">
        <v>2.1</v>
      </c>
      <c r="E2">
        <f>B2/C2</f>
        <v>2.4487179487179485</v>
      </c>
      <c r="F2">
        <f>LOG(C2)</f>
        <v>0.19312459835446161</v>
      </c>
      <c r="G2">
        <v>2.1</v>
      </c>
    </row>
    <row r="3" spans="1:17" x14ac:dyDescent="0.25">
      <c r="A3">
        <v>2</v>
      </c>
      <c r="B3">
        <v>3.41</v>
      </c>
      <c r="C3">
        <v>1.99</v>
      </c>
      <c r="D3">
        <v>3.2</v>
      </c>
      <c r="E3">
        <f t="shared" ref="E3:E8" si="0">B3/C3</f>
        <v>1.7135678391959799</v>
      </c>
      <c r="F3">
        <f t="shared" ref="F3:F8" si="1">LOG(C3)</f>
        <v>0.29885307640970665</v>
      </c>
      <c r="G3">
        <v>3.2</v>
      </c>
      <c r="I3" s="45" t="s">
        <v>56</v>
      </c>
      <c r="J3" s="45"/>
    </row>
    <row r="4" spans="1:17" x14ac:dyDescent="0.25">
      <c r="A4">
        <v>3</v>
      </c>
      <c r="B4">
        <v>3.11</v>
      </c>
      <c r="C4">
        <v>2.62</v>
      </c>
      <c r="D4">
        <v>4.5</v>
      </c>
      <c r="E4">
        <f t="shared" si="0"/>
        <v>1.1870229007633586</v>
      </c>
      <c r="F4">
        <f t="shared" si="1"/>
        <v>0.41830129131974547</v>
      </c>
      <c r="G4">
        <v>4.5</v>
      </c>
      <c r="H4" s="46"/>
      <c r="I4" s="42" t="s">
        <v>57</v>
      </c>
      <c r="J4" s="42">
        <v>0.99304617280812535</v>
      </c>
    </row>
    <row r="5" spans="1:17" x14ac:dyDescent="0.25">
      <c r="A5">
        <v>4</v>
      </c>
      <c r="B5">
        <v>2.76</v>
      </c>
      <c r="C5">
        <v>3.77</v>
      </c>
      <c r="D5">
        <v>8.3000000000000007</v>
      </c>
      <c r="E5">
        <f t="shared" si="0"/>
        <v>0.7320954907161803</v>
      </c>
      <c r="F5">
        <f t="shared" si="1"/>
        <v>0.57634135020579291</v>
      </c>
      <c r="G5">
        <v>8.3000000000000007</v>
      </c>
      <c r="H5" s="42"/>
      <c r="I5" s="42" t="s">
        <v>58</v>
      </c>
      <c r="J5" s="42">
        <v>0.98614070132886511</v>
      </c>
    </row>
    <row r="6" spans="1:17" x14ac:dyDescent="0.25">
      <c r="A6">
        <v>5</v>
      </c>
      <c r="B6">
        <v>2.44</v>
      </c>
      <c r="C6">
        <v>4.8499999999999996</v>
      </c>
      <c r="D6">
        <v>14.2</v>
      </c>
      <c r="E6">
        <f t="shared" si="0"/>
        <v>0.50309278350515463</v>
      </c>
      <c r="F6">
        <f t="shared" si="1"/>
        <v>0.68574173860226362</v>
      </c>
      <c r="G6">
        <v>14.2</v>
      </c>
      <c r="H6" s="42"/>
      <c r="I6" s="42" t="s">
        <v>59</v>
      </c>
      <c r="J6" s="42">
        <v>0.97921105199329772</v>
      </c>
    </row>
    <row r="7" spans="1:17" x14ac:dyDescent="0.25">
      <c r="A7">
        <v>6</v>
      </c>
      <c r="B7">
        <v>2.15</v>
      </c>
      <c r="C7">
        <v>6.11</v>
      </c>
      <c r="D7">
        <v>23.6</v>
      </c>
      <c r="E7">
        <f t="shared" si="0"/>
        <v>0.35188216039279868</v>
      </c>
      <c r="F7">
        <f t="shared" si="1"/>
        <v>0.78604121024255424</v>
      </c>
      <c r="G7">
        <v>23.6</v>
      </c>
      <c r="H7" s="42"/>
      <c r="I7" s="42" t="s">
        <v>60</v>
      </c>
      <c r="J7" s="42">
        <v>0.11673403146873348</v>
      </c>
    </row>
    <row r="8" spans="1:17" ht="15.75" thickBot="1" x14ac:dyDescent="0.3">
      <c r="A8">
        <v>7</v>
      </c>
      <c r="B8">
        <v>1.87</v>
      </c>
      <c r="C8">
        <v>7.36</v>
      </c>
      <c r="D8">
        <v>29.9</v>
      </c>
      <c r="E8">
        <f t="shared" si="0"/>
        <v>0.25407608695652173</v>
      </c>
      <c r="F8">
        <f t="shared" si="1"/>
        <v>0.86687781433749889</v>
      </c>
      <c r="G8">
        <v>29.9</v>
      </c>
      <c r="H8" s="42"/>
      <c r="I8" s="43" t="s">
        <v>61</v>
      </c>
      <c r="J8" s="43">
        <v>7</v>
      </c>
    </row>
    <row r="9" spans="1:17" x14ac:dyDescent="0.25">
      <c r="G9" s="42"/>
      <c r="H9" s="42"/>
    </row>
    <row r="10" spans="1:17" ht="15.75" thickBot="1" x14ac:dyDescent="0.3">
      <c r="G10" s="47"/>
      <c r="H10" s="47"/>
      <c r="I10" t="s">
        <v>62</v>
      </c>
    </row>
    <row r="11" spans="1:17" x14ac:dyDescent="0.25">
      <c r="G11" s="47"/>
      <c r="H11" s="47"/>
      <c r="I11" s="44"/>
      <c r="J11" s="44" t="s">
        <v>67</v>
      </c>
      <c r="K11" s="44" t="s">
        <v>68</v>
      </c>
      <c r="L11" s="44" t="s">
        <v>69</v>
      </c>
      <c r="M11" s="44" t="s">
        <v>70</v>
      </c>
      <c r="N11" s="44" t="s">
        <v>71</v>
      </c>
    </row>
    <row r="12" spans="1:17" x14ac:dyDescent="0.25">
      <c r="G12" s="48"/>
      <c r="H12" s="48"/>
      <c r="I12" s="42" t="s">
        <v>63</v>
      </c>
      <c r="J12" s="42">
        <v>2</v>
      </c>
      <c r="K12" s="42">
        <v>3.8783999271640468</v>
      </c>
      <c r="L12" s="42">
        <v>1.9391999635820234</v>
      </c>
      <c r="M12" s="42">
        <v>142.30744639088076</v>
      </c>
      <c r="N12" s="42">
        <v>1.9208015965572079E-4</v>
      </c>
    </row>
    <row r="13" spans="1:17" x14ac:dyDescent="0.25">
      <c r="G13" s="42"/>
      <c r="H13" s="42"/>
      <c r="I13" s="42" t="s">
        <v>64</v>
      </c>
      <c r="J13" s="42">
        <v>4</v>
      </c>
      <c r="K13" s="42">
        <v>5.4507336411773036E-2</v>
      </c>
      <c r="L13" s="42">
        <v>1.3626834102943259E-2</v>
      </c>
      <c r="M13" s="42"/>
      <c r="N13" s="42"/>
    </row>
    <row r="14" spans="1:17" ht="15.75" thickBot="1" x14ac:dyDescent="0.3">
      <c r="G14" s="42"/>
      <c r="H14" s="42"/>
      <c r="I14" s="43" t="s">
        <v>65</v>
      </c>
      <c r="J14" s="43">
        <v>6</v>
      </c>
      <c r="K14" s="43">
        <v>3.93290726357582</v>
      </c>
      <c r="L14" s="43"/>
      <c r="M14" s="43"/>
      <c r="N14" s="43"/>
    </row>
    <row r="15" spans="1:17" ht="15.75" thickBot="1" x14ac:dyDescent="0.3">
      <c r="G15" s="42"/>
      <c r="H15" s="42"/>
    </row>
    <row r="16" spans="1:17" x14ac:dyDescent="0.25">
      <c r="G16" s="47"/>
      <c r="H16" s="47"/>
      <c r="I16" s="44"/>
      <c r="J16" s="44" t="s">
        <v>72</v>
      </c>
      <c r="K16" s="44" t="s">
        <v>60</v>
      </c>
      <c r="L16" s="44" t="s">
        <v>73</v>
      </c>
      <c r="M16" s="44" t="s">
        <v>74</v>
      </c>
      <c r="N16" s="44" t="s">
        <v>75</v>
      </c>
      <c r="O16" s="44" t="s">
        <v>76</v>
      </c>
      <c r="P16" s="44" t="s">
        <v>77</v>
      </c>
      <c r="Q16" s="44" t="s">
        <v>78</v>
      </c>
    </row>
    <row r="17" spans="9:17" x14ac:dyDescent="0.25">
      <c r="I17" s="42" t="s">
        <v>66</v>
      </c>
      <c r="J17" s="42">
        <v>3.1921366281368679</v>
      </c>
      <c r="K17" s="42">
        <v>0.16350008509720487</v>
      </c>
      <c r="L17" s="42">
        <v>19.523761264338567</v>
      </c>
      <c r="M17" s="42">
        <v>4.0582571240638314E-5</v>
      </c>
      <c r="N17" s="42">
        <v>2.7381876171693107</v>
      </c>
      <c r="O17" s="42">
        <v>3.6460856391044252</v>
      </c>
      <c r="P17" s="42">
        <v>2.7381876171693107</v>
      </c>
      <c r="Q17" s="42">
        <v>3.6460856391044252</v>
      </c>
    </row>
    <row r="18" spans="9:17" x14ac:dyDescent="0.25">
      <c r="I18" s="42" t="s">
        <v>79</v>
      </c>
      <c r="J18" s="42">
        <v>-5.0667945415371394</v>
      </c>
      <c r="K18" s="42">
        <v>0.52920005601294173</v>
      </c>
      <c r="L18" s="42">
        <v>-9.57444067506529</v>
      </c>
      <c r="M18" s="42">
        <v>6.6489914685362653E-4</v>
      </c>
      <c r="N18" s="42">
        <v>-6.5360894467246693</v>
      </c>
      <c r="O18" s="42">
        <v>-3.5974996363496095</v>
      </c>
      <c r="P18" s="42">
        <v>-6.5360894467246693</v>
      </c>
      <c r="Q18" s="42">
        <v>-3.5974996363496095</v>
      </c>
    </row>
    <row r="19" spans="9:17" ht="15.75" thickBot="1" x14ac:dyDescent="0.3">
      <c r="I19" s="43" t="s">
        <v>85</v>
      </c>
      <c r="J19" s="43">
        <v>4.9270537373007142E-2</v>
      </c>
      <c r="K19" s="43">
        <v>1.2335903820559584E-2</v>
      </c>
      <c r="L19" s="43">
        <v>3.994075998784183</v>
      </c>
      <c r="M19" s="43">
        <v>1.6209804668512334E-2</v>
      </c>
      <c r="N19" s="43">
        <v>1.5020577592223729E-2</v>
      </c>
      <c r="O19" s="43">
        <v>8.3520497153790563E-2</v>
      </c>
      <c r="P19" s="43">
        <v>1.5020577592223729E-2</v>
      </c>
      <c r="Q19" s="43">
        <v>8.3520497153790563E-2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</vt:lpstr>
      <vt:lpstr>Q2</vt:lpstr>
      <vt:lpstr>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fawzi</dc:creator>
  <cp:lastModifiedBy>mohammad fawzi</cp:lastModifiedBy>
  <dcterms:created xsi:type="dcterms:W3CDTF">2021-06-20T10:57:54Z</dcterms:created>
  <dcterms:modified xsi:type="dcterms:W3CDTF">2021-06-20T12:36:44Z</dcterms:modified>
</cp:coreProperties>
</file>