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istency_old building" sheetId="2" r:id="rId5"/>
    <sheet state="visible" name="Damage " sheetId="3" r:id="rId6"/>
    <sheet state="visible" name="Vulnerability" sheetId="4" r:id="rId7"/>
    <sheet state="visible" name="Construction Stability" sheetId="5" r:id="rId8"/>
    <sheet state="visible" name="Summary" sheetId="6" r:id="rId9"/>
    <sheet state="visible" name="exp_GIS" sheetId="7" r:id="rId10"/>
  </sheets>
  <definedNames/>
  <calcPr/>
  <extLst>
    <ext uri="GoogleSheetsCustomDataVersion1">
      <go:sheetsCustomData xmlns:go="http://customooxmlschemas.google.com/" r:id="rId11" roundtripDataSignature="AMtx7mi8u86xbJYkapOrXBpvHjkU2v4qLw=="/>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ID#AAAAH2swa2M
    (2019-02-13 04:49:12)
Refer to the image on the right.</t>
      </text>
    </comment>
    <comment authorId="0" ref="F69">
      <text>
        <t xml:space="preserve">======
ID#AAAAH2swa3s
    (2019-02-13 04:49:12)
Total area (in horizontal view) in direction x of the resistant elements. 
Note: only full elements have to be considered. Cut off from the calculation windows and doors.</t>
      </text>
    </comment>
    <comment authorId="0" ref="N63">
      <text>
        <t xml:space="preserve">======
ID#AAAAH2swa38
    (2019-02-13 04:49:12)
Presence of additional buildings on the parcel (whether annex or service buildings). Yes or NO is to be entered.</t>
      </text>
    </comment>
    <comment authorId="0" ref="F65">
      <text>
        <t xml:space="preserve">======
ID#AAAAH2swa1Q
    (2019-02-13 04:49:12)
The number of floors of the building is to be entered. In case of visible height of the roof floor and/or presence of dormer windows, the roof floor is considered as a floor.</t>
      </text>
    </comment>
    <comment authorId="0" ref="N69">
      <text>
        <t xml:space="preserve">======
ID#AAAAH2swa20
    (2019-02-13 04:49:12)
Total area (in horizontal view) in direction x or y of the resistant elements. 
Note: only full elements have to be considered. Cut off from the calculation windows and doors.</t>
      </text>
    </comment>
    <comment authorId="0" ref="F67">
      <text>
        <t xml:space="preserve">======
ID#AAAAH2swa2s
    (2019-02-13 04:49:12)
Refer to the image on the right.</t>
      </text>
    </comment>
    <comment authorId="0" ref="N33">
      <text>
        <t xml:space="preserve">======
ID#AAAAH2swa3w
Building Type    (2019-02-13 04:49:11)
- Simple Vernacular
- Composite Vernacular
- Compound
- Liwan
- Special Building (Bath, Mosque, etc.) 
- New building</t>
      </text>
    </comment>
    <comment authorId="0" ref="F61">
      <text>
        <t xml:space="preserve">======
ID#AAAAH2swa2Y
    (2019-02-13 04:49:11)
The area of the parcel is to be entered in sqm</t>
      </text>
    </comment>
  </commentList>
  <extLst>
    <ext uri="GoogleSheetsCustomDataVersion1">
      <go:sheetsCustomData xmlns:go="http://customooxmlschemas.google.com/" r:id="rId1" roundtripDataSignature="AMtx7miV7BOBg6dk6NgqulXHy+qOtJ5tSA=="/>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ID#AAAAH2swa4A
    (2019-02-13 04:49:14)
check whether the colours of the facades are consistent with the traditional ones. Mark “ok” if the colors are those from the original building materials.</t>
      </text>
    </comment>
    <comment authorId="0" ref="D50">
      <text>
        <t xml:space="preserve">======
ID#AAAAH2swa10
    (2019-02-13 04:49:14)
check whether the decorative elements are in conflict with the historic context. The mark is “ok” if the decorative elements are not in conflict with the traditional ones.</t>
      </text>
    </comment>
    <comment authorId="0" ref="D61">
      <text>
        <t xml:space="preserve">======
ID#AAAAH2swa3I
    (2019-02-13 04:49:14)
check the presence of technological superpositions (additions) on the street facade of the building. The evaluation is “ok” if there are not technological superfetations (additions) visible on the facade.</t>
      </text>
    </comment>
    <comment authorId="0" ref="D55">
      <text>
        <t xml:space="preserve">======
ID#AAAAH2swa2k
    (2019-02-13 04:49:14)
check the presence of not structural superpositions (additions) on the street facade of the building. The evaluation is “ok” if there are not visible additions of this kind on the facade.</t>
      </text>
    </comment>
    <comment authorId="0" ref="D13">
      <text>
        <t xml:space="preserve">======
ID#AAAAH2swa2A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18">
      <text>
        <t xml:space="preserve">======
ID#AAAAH2swa2E
    (2019-02-13 04:49:13)
check the overall volume of the building and whether protruding and/or intruding elements were added to the original facade. Mark “ok” if there are no added volumes to the original.</t>
      </text>
    </comment>
    <comment authorId="0" ref="D8">
      <text>
        <t xml:space="preserve">======
ID#AAAAH2swa2g
    (2019-02-13 04:49:13)
check if the number of floors is the original one or new stories have been added. The evaluation is “ok” if the number of floor is the original.</t>
      </text>
    </comment>
    <comment authorId="0" ref="D35">
      <text>
        <t xml:space="preserve">======
ID#AAAAH2swa3M
    (2019-02-13 04:49:13)
check the finishing material of the facade. Mark “ok” if the finishing materials are not in conflict with the traditional one (natural stones, mud bricks, plaster).</t>
      </text>
    </comment>
    <comment authorId="0" ref="D23">
      <text>
        <t xml:space="preserve">======
ID#AAAAH2swa24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ID#AAAAH2swa3U
    (2019-02-13 04:49:13)
check the windows and doors frame materials. The mark is “ok” if the materials used are consistent with traditional and door and window frames.</t>
      </text>
    </comment>
    <comment authorId="0" ref="D29">
      <text>
        <t xml:space="preserve">======
ID#AAAAH2swa1Y
    (2019-02-13 04:49:13)
check the roof shape and the number and shape of the pitches. Check also the presence of dormer windows. Mark  “ok” if the roof design respect the traditional one.</t>
      </text>
    </comment>
  </commentList>
  <extLst>
    <ext uri="GoogleSheetsCustomDataVersion1">
      <go:sheetsCustomData xmlns:go="http://customooxmlschemas.google.com/" r:id="rId1" roundtripDataSignature="AMtx7mgpZ7oFGo2os0wpM+qc0jLPXskb3A=="/>
    </ext>
  </extLst>
</comments>
</file>

<file path=xl/comments3.xml><?xml version="1.0" encoding="utf-8"?>
<comments xmlns:r="http://schemas.openxmlformats.org/officeDocument/2006/relationships" xmlns="http://schemas.openxmlformats.org/spreadsheetml/2006/main">
  <authors>
    <author/>
  </authors>
  <commentList>
    <comment authorId="0" ref="F57">
      <text>
        <t xml:space="preserve">======
ID#AAAAH2swa3k
    (2019-02-13 04:49:18)
The building has to be considered destroyed if all the structural elements are completely destroyed.</t>
      </text>
    </comment>
    <comment authorId="0" ref="F52">
      <text>
        <t xml:space="preserve">======
ID#AAAAH2swa1k
    (2019-02-13 04:49:18)
Insert the percentage of failure</t>
      </text>
    </comment>
    <comment authorId="0" ref="F51">
      <text>
        <t xml:space="preserve">======
ID#AAAAH2swa3Y
Enter the code for the cause(s) of failure(s)    (2019-02-13 04:49:18)
Natural (Decay) = N
Human (war damage) = H
Structural (built in or indirectly cause by human intervention = S</t>
      </text>
    </comment>
    <comment authorId="0" ref="F42">
      <text>
        <t xml:space="preserve">======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46">
      <text>
        <t xml:space="preserve">======
ID#AAAAH2swa3g
Enter the code for flooring material    (2019-02-13 04:49:17)
Earth = FEA
Tile = FTL
Wood = FWD
Other (in the note write the description) = OTMAT</t>
      </text>
    </comment>
    <comment authorId="0" ref="F44">
      <text>
        <t xml:space="preserve">======
ID#AAAAH2swa1c
    (2019-02-13 04:49:17)
Insert the percentage of failure</t>
      </text>
    </comment>
    <comment authorId="0" ref="F43">
      <text>
        <t xml:space="preserve">======
ID#AAAAH2swa1s
Enter the code for the cause(s) of failure(s)    (2019-02-13 04:49:17)
Natural (Decay) = N
Human (war damage) = H
Structural (built in or indirectly cause by human intervention) = S</t>
      </text>
    </comment>
    <comment authorId="0" ref="F36">
      <text>
        <t xml:space="preserve">======
ID#AAAAH2swa3A
    (2019-02-13 04:49:17)
Insert the percentage of failure</t>
      </text>
    </comment>
    <comment authorId="0" ref="F38">
      <text>
        <t xml:space="preserve">======
ID#AAAAH2swa3E
Enter the code for flooring material    (2019-02-13 04:49:17)
Mud = FMD
Tile = FTL
Wood = FWD
Other (in the note write the description) = OTMAT</t>
      </text>
    </comment>
    <comment authorId="0" ref="F50">
      <text>
        <t xml:space="preserve">======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5">
      <text>
        <t xml:space="preserve">======
ID#AAAAH2swa4E
Enter the code for the cause(s) of failure(s)    (2019-02-13 04:49:16)
Natural (Decay) = N
Human (war damage) = H
Structural (built in or indirectly cause by human intervention) = S</t>
      </text>
    </comment>
    <comment authorId="0" ref="F28">
      <text>
        <t xml:space="preserve">======
ID#AAAAH2swa1g
    (2019-02-13 04:49:16)
Insert the percentage of failure</t>
      </text>
    </comment>
    <comment authorId="0" ref="H22">
      <text>
        <t xml:space="preserve">======
ID#AAAAH2swa30
Shoruq Jaber    (2019-02-13 04:49:16)
add earth in the oprtions</t>
      </text>
    </comment>
    <comment authorId="0" ref="F27">
      <text>
        <t xml:space="preserve">======
ID#AAAAH2swa1o
Enter the code for the cause(s) of failure(s)    (2019-02-13 04:49:16)
Natural (Decay) = N
Human (war damage) = H
Structural (built in or indirectly cause by human intervention) = S</t>
      </text>
    </comment>
    <comment authorId="0" ref="F26">
      <text>
        <t xml:space="preserve">======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F30">
      <text>
        <t xml:space="preserve">======
ID#AAAAH2swa34
Enter the code for flooring material    (2019-02-13 04:49:16)
Mud = FMD
Tile = FTL
Wood = FWD
Other (in the note write the description) = OTMAT</t>
      </text>
    </comment>
    <comment authorId="0" ref="F34">
      <text>
        <t xml:space="preserve">======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22">
      <text>
        <t xml:space="preserve">======
ID#AAAAH2swa2I
Enter the code for flooring material    (2019-02-13 04:49:15)
Mud = FMD
Tile = FTL
Wood = FWD
Concrete = FCT
Other (in the note write the description) = OTMAT</t>
      </text>
    </comment>
    <comment authorId="0" ref="F19">
      <text>
        <t xml:space="preserve">======
ID#AAAAH2swa3o
Enter the code for the cause(s) of failure(s)    (2019-02-13 04:49:15)
Natural (Decay) = N
Human (war damage) = H
Structural (built in or indirectly cause by human intervention) = S</t>
      </text>
    </comment>
    <comment authorId="0" ref="F14">
      <text>
        <t xml:space="preserve">======
ID#AAAAH2swa2Q
    (2019-02-13 04:49:15)
Enter the code for interior walls materials 
Wood = WWD
Mud = WMD
Brick = WBR
Stone = WST
Pebble &amp; Lime = WPL
Other (in the note write the description) = OTMAT</t>
      </text>
    </comment>
    <comment authorId="0" ref="F20">
      <text>
        <t xml:space="preserve">======
ID#AAAAH2swa18
    (2019-02-13 04:49:15)
Insert the percentage of failure</t>
      </text>
    </comment>
    <comment authorId="0" ref="F18">
      <text>
        <t xml:space="preserve">======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ID#AAAAH2swa2c
Shoruq Jaber    (2019-02-13 04:49:15)
add the 4 catergories</t>
      </text>
    </comment>
    <comment authorId="0" ref="F12">
      <text>
        <t xml:space="preserve">======
ID#AAAAH2swa3Q
    (2019-02-13 04:49:15)
Insert the percentage of failure</t>
      </text>
    </comment>
    <comment authorId="0" ref="F11">
      <text>
        <t xml:space="preserve">======
ID#AAAAH2swa14
Enter the code for the cause(s) of failure(s)    (2019-02-13 04:49:14)
Natural (Decay) = N
Human (war damage) = H
Structural (built in or indirectly cause by human intervention) = S</t>
      </text>
    </comment>
    <comment authorId="0" ref="F6">
      <text>
        <t xml:space="preserve">======
ID#AAAAH2swa2w
    (2019-02-13 04:49:14)
Enter the code for bearing walls materials 
Wood = WWD
Mud = WMD
Brick = WBR
Stone = WST
Pebble &amp; Lime = WPL
Other (in the note write the description) = OTMAT</t>
      </text>
    </comment>
    <comment authorId="0" ref="F10">
      <text>
        <t xml:space="preserve">======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List>
  <extLst>
    <ext uri="GoogleSheetsCustomDataVersion1">
      <go:sheetsCustomData xmlns:go="http://customooxmlschemas.google.com/" r:id="rId1" roundtripDataSignature="AMtx7mi/CL/91JN47Hjt/9NawCAGyEE2eQ=="/>
    </ext>
  </extLst>
</comments>
</file>

<file path=xl/sharedStrings.xml><?xml version="1.0" encoding="utf-8"?>
<sst xmlns="http://schemas.openxmlformats.org/spreadsheetml/2006/main" count="471" uniqueCount="321">
  <si>
    <t xml:space="preserve">Building SURVEY CARD </t>
  </si>
  <si>
    <t xml:space="preserve">Only Orage Cells are to be </t>
  </si>
  <si>
    <t>General Information</t>
  </si>
  <si>
    <t>Code</t>
  </si>
  <si>
    <t>Building Code</t>
  </si>
  <si>
    <t>BA_A_001</t>
  </si>
  <si>
    <t>Class of  Importance</t>
  </si>
  <si>
    <t>Local</t>
  </si>
  <si>
    <t>National</t>
  </si>
  <si>
    <t>Filled in by</t>
  </si>
  <si>
    <t xml:space="preserve">Hala Issa </t>
  </si>
  <si>
    <r>
      <rPr>
        <rFont val="Arial"/>
        <color theme="1"/>
        <sz val="10.0"/>
      </rPr>
      <t>Date (dd mm yyyy)</t>
    </r>
  </si>
  <si>
    <t>Building code</t>
  </si>
  <si>
    <t>Location</t>
  </si>
  <si>
    <t>Code &amp; Value</t>
  </si>
  <si>
    <t>Municipality</t>
  </si>
  <si>
    <t>Beit Anan</t>
  </si>
  <si>
    <t xml:space="preserve">Town/Village    </t>
  </si>
  <si>
    <t xml:space="preserve">Beit Anan/ Jerusalem </t>
  </si>
  <si>
    <t>Parcel Number</t>
  </si>
  <si>
    <r>
      <rPr>
        <rFont val="Arial"/>
        <color theme="1"/>
        <sz val="10.0"/>
      </rPr>
      <t>Address</t>
    </r>
    <r>
      <rPr>
        <rFont val="Arial"/>
        <color theme="1"/>
        <sz val="10.0"/>
      </rPr>
      <t xml:space="preserve"> </t>
    </r>
  </si>
  <si>
    <t xml:space="preserve">in the center of the village near the mosque </t>
  </si>
  <si>
    <t>Building Main Features</t>
  </si>
  <si>
    <t>Building Construction Type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</si>
  <si>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</si>
  <si>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</si>
  <si>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</si>
  <si>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</si>
  <si>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</si>
  <si>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</si>
  <si>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</si>
  <si>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</si>
  <si>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</si>
  <si>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</si>
  <si>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</si>
  <si>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</si>
  <si>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</si>
  <si>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</si>
  <si>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</si>
  <si>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</si>
  <si>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No use</t>
  </si>
  <si>
    <t>Residence</t>
  </si>
  <si>
    <t xml:space="preserve">Productive </t>
  </si>
  <si>
    <t>Social</t>
  </si>
  <si>
    <t>Other</t>
  </si>
  <si>
    <t xml:space="preserve">1st floor     </t>
  </si>
  <si>
    <t>2nd floor</t>
  </si>
  <si>
    <t>3rd floor</t>
  </si>
  <si>
    <t>Treatment Chronology</t>
  </si>
  <si>
    <t>Year</t>
  </si>
  <si>
    <t>Construction period</t>
  </si>
  <si>
    <t>Construction era</t>
  </si>
  <si>
    <t>Ottoman</t>
  </si>
  <si>
    <t>1.</t>
  </si>
  <si>
    <r>
      <rPr>
        <rFont val="Arial"/>
        <color theme="1"/>
        <sz val="10.0"/>
      </rPr>
      <t>Recon./Restor.</t>
    </r>
  </si>
  <si>
    <t>2.</t>
  </si>
  <si>
    <r>
      <rPr>
        <rFont val="Arial"/>
        <color theme="1"/>
        <sz val="10.0"/>
      </rPr>
      <t>Recon./Restor.</t>
    </r>
  </si>
  <si>
    <t>3.</t>
  </si>
  <si>
    <r>
      <rPr>
        <rFont val="Arial"/>
        <color theme="1"/>
        <sz val="10.0"/>
      </rPr>
      <t>Recon./Restor.</t>
    </r>
  </si>
  <si>
    <t>Physical Features</t>
  </si>
  <si>
    <t>Values/description</t>
  </si>
  <si>
    <t>Values</t>
  </si>
  <si>
    <t>Parcel area</t>
  </si>
  <si>
    <t>Additional buildings on the parcel</t>
  </si>
  <si>
    <t>no</t>
  </si>
  <si>
    <t>Number of floors</t>
  </si>
  <si>
    <t>Average floors height</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</si>
  <si>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</si>
  <si>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</si>
  <si>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</si>
  <si>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</si>
  <si>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</si>
  <si>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</si>
  <si>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</si>
  <si>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</si>
  <si>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British</t>
  </si>
  <si>
    <t>Jordanian</t>
  </si>
  <si>
    <t>Modern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</si>
  <si>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</si>
  <si>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</si>
  <si>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</si>
  <si>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</si>
  <si>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</si>
  <si>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</si>
  <si>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</si>
  <si>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</si>
  <si>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</si>
  <si>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</si>
  <si>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</si>
  <si>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</si>
  <si>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</si>
  <si>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</si>
  <si>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 xml:space="preserve"> </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</si>
  <si>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</si>
  <si>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</si>
  <si>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</si>
  <si>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</si>
  <si>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</si>
  <si>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</si>
  <si>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</si>
  <si>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</si>
  <si>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</si>
  <si>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</si>
  <si>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</si>
  <si>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</si>
  <si>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</si>
  <si>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</si>
  <si>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</si>
  <si>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</si>
  <si>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</si>
  <si>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</si>
  <si>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</si>
  <si>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</si>
  <si>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</si>
  <si>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</si>
  <si>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</si>
  <si>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DAMAGE ANALYSIS</t>
  </si>
  <si>
    <t>code</t>
  </si>
  <si>
    <t>notes</t>
  </si>
  <si>
    <t>Load Bearing Walls (ext.)</t>
  </si>
  <si>
    <r>
      <rPr>
        <rFont val="Arial"/>
        <color theme="1"/>
        <sz val="10.0"/>
      </rPr>
      <t>Constr. Materials</t>
    </r>
  </si>
  <si>
    <t>stone</t>
  </si>
  <si>
    <t>wood</t>
  </si>
  <si>
    <t>mud</t>
  </si>
  <si>
    <t>brick</t>
  </si>
  <si>
    <t>pebble/lime</t>
  </si>
  <si>
    <t>other</t>
  </si>
  <si>
    <t>Type of Failure</t>
  </si>
  <si>
    <t>biological</t>
  </si>
  <si>
    <t>structural</t>
  </si>
  <si>
    <t>crumbling</t>
  </si>
  <si>
    <t>humidity</t>
  </si>
  <si>
    <t>Causes of Failure</t>
  </si>
  <si>
    <t>natural</t>
  </si>
  <si>
    <t>human</t>
  </si>
  <si>
    <t>% Failure</t>
  </si>
  <si>
    <t>Interior Walls</t>
  </si>
  <si>
    <r>
      <rPr>
        <rFont val="Arial"/>
        <color theme="1"/>
        <sz val="10.0"/>
      </rPr>
      <t>Constr. Materials</t>
    </r>
  </si>
  <si>
    <t>Ground Floor</t>
  </si>
  <si>
    <r>
      <rPr>
        <rFont val="Arial"/>
        <color theme="1"/>
        <sz val="10.0"/>
      </rPr>
      <t>Constr. Materials</t>
    </r>
  </si>
  <si>
    <t>earth</t>
  </si>
  <si>
    <t>tile</t>
  </si>
  <si>
    <t>concrete</t>
  </si>
  <si>
    <t>First Floor</t>
  </si>
  <si>
    <r>
      <rPr>
        <rFont val="Arial"/>
        <color theme="1"/>
        <sz val="10.0"/>
      </rPr>
      <t>Constr. Materials</t>
    </r>
  </si>
  <si>
    <t xml:space="preserve">lime </t>
  </si>
  <si>
    <t>Second Floor</t>
  </si>
  <si>
    <r>
      <rPr>
        <rFont val="Arial"/>
        <color theme="1"/>
        <sz val="10.0"/>
      </rPr>
      <t>Constr. Materials</t>
    </r>
  </si>
  <si>
    <t>Roof Structure &amp; Covering</t>
  </si>
  <si>
    <r>
      <rPr>
        <rFont val="Arial"/>
        <color theme="1"/>
        <sz val="10.0"/>
      </rPr>
      <t>Constr. Materials</t>
    </r>
  </si>
  <si>
    <t>yes/no</t>
  </si>
  <si>
    <t>IS THE BUILDING DESTROYED ?</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</si>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</sst>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b/>
      <sz val="9.0"/>
      <color theme="1"/>
      <name val="Arial"/>
    </font>
    <font>
      <u/>
      <sz val="10.0"/>
      <color theme="1"/>
      <name val="Arial"/>
    </font>
    <font>
      <sz val="8.0"/>
      <color rgb="FF000000"/>
      <name val="Calibri"/>
    </font>
    <font>
      <sz val="10.0"/>
      <color theme="1"/>
      <name val="Cambria"/>
    </font>
    <font>
      <i/>
      <sz val="8.0"/>
      <color rgb="FF000000"/>
      <name val="Calibri"/>
    </font>
    <font>
      <sz val="10.0"/>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FF6600"/>
        <bgColor rgb="FFFF6600"/>
      </patternFill>
    </fill>
    <fill>
      <patternFill patternType="solid">
        <fgColor rgb="FFCC99FF"/>
        <bgColor rgb="FFCC99FF"/>
      </patternFill>
    </fill>
    <fill>
      <patternFill patternType="solid">
        <fgColor rgb="FFFF9900"/>
        <bgColor rgb="FFFF9900"/>
      </patternFill>
    </fill>
    <fill>
      <patternFill patternType="solid">
        <fgColor rgb="FFFFCC99"/>
        <bgColor rgb="FFFFCC99"/>
      </patternFill>
    </fill>
    <fill>
      <patternFill patternType="solid">
        <fgColor rgb="FFCCFFFF"/>
        <bgColor rgb="FFCCFFFF"/>
      </patternFill>
    </fill>
    <fill>
      <patternFill patternType="solid">
        <fgColor rgb="FFFF0000"/>
        <bgColor rgb="FFFF0000"/>
      </patternFill>
    </fill>
    <fill>
      <patternFill patternType="solid">
        <fgColor rgb="FFFF8080"/>
        <bgColor rgb="FFFF8080"/>
      </patternFill>
    </fill>
    <fill>
      <patternFill patternType="solid">
        <fgColor rgb="FFFFFF99"/>
        <bgColor rgb="FFFFFF99"/>
      </patternFill>
    </fill>
    <fill>
      <patternFill patternType="solid">
        <fgColor rgb="FFFFFFCC"/>
        <bgColor rgb="FFFFFFCC"/>
      </patternFill>
    </fill>
    <fill>
      <patternFill patternType="solid">
        <fgColor rgb="FFC0C0C0"/>
        <bgColor rgb="FFC0C0C0"/>
      </patternFill>
    </fill>
    <fill>
      <patternFill patternType="solid">
        <fgColor rgb="FF99CCFF"/>
        <bgColor rgb="FF99CCFF"/>
      </patternFill>
    </fill>
  </fills>
  <borders count="35">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right/>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
      <right/>
      <top style="hair">
        <color rgb="FF000000"/>
      </top>
    </border>
    <border>
      <left/>
      <top style="hair">
        <color rgb="FF000000"/>
      </top>
    </border>
    <border>
      <right/>
      <bottom style="hair">
        <color rgb="FF000000"/>
      </bottom>
    </border>
    <border>
      <left/>
      <bottom style="hair">
        <color rgb="FF000000"/>
      </bottom>
    </border>
  </borders>
  <cellStyleXfs count="1">
    <xf borderId="0" fillId="0" fontId="0" numFmtId="0" applyAlignment="1" applyFont="1"/>
  </cellStyleXfs>
  <cellXfs count="234">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Alignment="1" applyFont="1">
      <alignment horizontal="left" shrinkToFit="0" vertical="center" wrapText="1"/>
    </xf>
    <xf borderId="0" fillId="0" fontId="3" numFmtId="0" xfId="0" applyFont="1"/>
    <xf borderId="0" fillId="0" fontId="2" numFmtId="0" xfId="0" applyAlignment="1" applyFont="1">
      <alignment horizontal="center"/>
    </xf>
    <xf borderId="0" fillId="0" fontId="4" numFmtId="0" xfId="0" applyAlignment="1" applyFont="1">
      <alignment horizontal="center"/>
    </xf>
    <xf borderId="0" fillId="0" fontId="5" numFmtId="0" xfId="0" applyFont="1"/>
    <xf borderId="1" fillId="0" fontId="2" numFmtId="0" xfId="0" applyBorder="1" applyFont="1"/>
    <xf borderId="2" fillId="0" fontId="2" numFmtId="0" xfId="0" applyBorder="1" applyFont="1"/>
    <xf borderId="2" fillId="0" fontId="5" numFmtId="0" xfId="0" applyBorder="1" applyFont="1"/>
    <xf borderId="2" fillId="0" fontId="2" numFmtId="0" xfId="0" applyAlignment="1" applyBorder="1" applyFont="1">
      <alignment horizontal="center"/>
    </xf>
    <xf borderId="3" fillId="0" fontId="2" numFmtId="0" xfId="0" applyBorder="1" applyFont="1"/>
    <xf borderId="4" fillId="0" fontId="2" numFmtId="0" xfId="0" applyBorder="1" applyFont="1"/>
    <xf borderId="5" fillId="0" fontId="2" numFmtId="0" xfId="0" applyAlignment="1" applyBorder="1" applyFont="1">
      <alignment horizontal="left"/>
    </xf>
    <xf borderId="6" fillId="0" fontId="2" numFmtId="0" xfId="0" applyAlignment="1" applyBorder="1" applyFont="1">
      <alignment horizontal="left"/>
    </xf>
    <xf borderId="7" fillId="0" fontId="2" numFmtId="0" xfId="0" applyAlignment="1" applyBorder="1" applyFont="1">
      <alignment horizontal="left"/>
    </xf>
    <xf borderId="8" fillId="0" fontId="2" numFmtId="0" xfId="0" applyBorder="1" applyFont="1"/>
    <xf borderId="9" fillId="2" fontId="2" numFmtId="0" xfId="0" applyAlignment="1" applyBorder="1" applyFill="1" applyFont="1">
      <alignment horizontal="center" vertical="center"/>
    </xf>
    <xf borderId="10" fillId="0" fontId="2" numFmtId="0" xfId="0" applyBorder="1" applyFont="1"/>
    <xf borderId="0" fillId="0" fontId="6" numFmtId="0" xfId="0" applyFont="1"/>
    <xf borderId="0" fillId="0" fontId="2" numFmtId="0" xfId="0" applyAlignment="1" applyFont="1">
      <alignment horizontal="left"/>
    </xf>
    <xf borderId="9" fillId="2" fontId="2" numFmtId="14" xfId="0" applyAlignment="1" applyBorder="1" applyFont="1" applyNumberFormat="1">
      <alignment horizontal="center" vertical="center"/>
    </xf>
    <xf borderId="0" fillId="0" fontId="7" numFmtId="0" xfId="0" applyFont="1"/>
    <xf borderId="11" fillId="0" fontId="2" numFmtId="0" xfId="0" applyBorder="1" applyFont="1"/>
    <xf borderId="8" fillId="0" fontId="2" numFmtId="0" xfId="0" applyAlignment="1" applyBorder="1" applyFont="1">
      <alignment horizontal="center"/>
    </xf>
    <xf borderId="12" fillId="0" fontId="2" numFmtId="0" xfId="0" applyBorder="1" applyFont="1"/>
    <xf borderId="0" fillId="0" fontId="4" numFmtId="0" xfId="0" applyAlignment="1" applyFont="1">
      <alignment horizontal="right"/>
    </xf>
    <xf borderId="0" fillId="0" fontId="8" numFmtId="0" xfId="0" applyFont="1"/>
    <xf borderId="2" fillId="0" fontId="9" numFmtId="0" xfId="0" applyBorder="1" applyFont="1"/>
    <xf borderId="13" fillId="2" fontId="2" numFmtId="0" xfId="0" applyBorder="1" applyFont="1"/>
    <xf borderId="14" fillId="0" fontId="10" numFmtId="0" xfId="0" applyBorder="1" applyFont="1"/>
    <xf borderId="15" fillId="0" fontId="10" numFmtId="0" xfId="0" applyBorder="1" applyFont="1"/>
    <xf borderId="9" fillId="0" fontId="2" numFmtId="0" xfId="0" applyAlignment="1" applyBorder="1" applyFont="1">
      <alignment horizontal="center" vertical="center"/>
    </xf>
    <xf borderId="13" fillId="2" fontId="2" numFmtId="0" xfId="0" applyAlignment="1" applyBorder="1" applyFont="1">
      <alignment horizontal="center"/>
    </xf>
    <xf borderId="16" fillId="2" fontId="2" numFmtId="0" xfId="0" applyBorder="1" applyFont="1"/>
    <xf borderId="16" fillId="3" fontId="2" numFmtId="0" xfId="0" applyBorder="1" applyFill="1" applyFont="1"/>
    <xf borderId="0" fillId="0" fontId="7" numFmtId="0" xfId="0" applyAlignment="1" applyFont="1">
      <alignment horizontal="center"/>
    </xf>
    <xf borderId="16" fillId="3" fontId="11" numFmtId="0" xfId="0" applyAlignment="1" applyBorder="1" applyFont="1">
      <alignment horizontal="right"/>
    </xf>
    <xf borderId="8" fillId="0" fontId="7" numFmtId="0" xfId="0" applyBorder="1" applyFont="1"/>
    <xf borderId="0" fillId="0" fontId="4" numFmtId="0" xfId="0" applyFont="1"/>
    <xf borderId="5" fillId="0" fontId="2" numFmtId="0" xfId="0" applyBorder="1" applyFont="1"/>
    <xf borderId="17" fillId="3" fontId="2" numFmtId="0" xfId="0" applyBorder="1" applyFont="1"/>
    <xf borderId="18" fillId="4" fontId="2" numFmtId="0" xfId="0" applyAlignment="1" applyBorder="1" applyFill="1" applyFont="1">
      <alignment horizontal="center" textRotation="90" vertical="center"/>
    </xf>
    <xf borderId="9" fillId="0" fontId="2" numFmtId="0" xfId="0" applyBorder="1" applyFont="1"/>
    <xf borderId="13" fillId="5" fontId="12" numFmtId="0" xfId="0" applyAlignment="1" applyBorder="1" applyFill="1" applyFont="1">
      <alignment horizontal="left" shrinkToFit="0" wrapText="1"/>
    </xf>
    <xf borderId="19" fillId="0" fontId="10" numFmtId="0" xfId="0" applyBorder="1" applyFont="1"/>
    <xf borderId="0" fillId="0" fontId="12" numFmtId="0" xfId="0" applyAlignment="1" applyFont="1">
      <alignment horizontal="left" shrinkToFit="0" wrapText="1"/>
    </xf>
    <xf borderId="0" fillId="0" fontId="12" numFmtId="0" xfId="0" applyAlignment="1" applyFont="1">
      <alignment horizontal="left"/>
    </xf>
    <xf borderId="0" fillId="0" fontId="2" numFmtId="0" xfId="0" applyAlignment="1" applyFont="1">
      <alignment horizontal="center" vertical="center"/>
    </xf>
    <xf borderId="20" fillId="0" fontId="10" numFmtId="0" xfId="0" applyBorder="1" applyFont="1"/>
    <xf borderId="18" fillId="6" fontId="2" numFmtId="0" xfId="0" applyAlignment="1" applyBorder="1" applyFill="1" applyFont="1">
      <alignment horizontal="center" textRotation="90" vertical="center"/>
    </xf>
    <xf borderId="21" fillId="7" fontId="2" numFmtId="0" xfId="0" applyAlignment="1" applyBorder="1" applyFill="1" applyFont="1">
      <alignment horizontal="center" textRotation="90" vertical="center"/>
    </xf>
    <xf borderId="22" fillId="0" fontId="10" numFmtId="0" xfId="0" applyBorder="1" applyFont="1"/>
    <xf borderId="23" fillId="0" fontId="10" numFmtId="0" xfId="0" applyBorder="1" applyFont="1"/>
    <xf borderId="0" fillId="0" fontId="2" numFmtId="0" xfId="0" applyAlignment="1" applyFont="1">
      <alignment shrinkToFit="0" vertical="center" wrapText="1"/>
    </xf>
    <xf borderId="0" fillId="0" fontId="3" numFmtId="0" xfId="0" applyAlignment="1" applyFont="1">
      <alignment horizontal="left"/>
    </xf>
    <xf borderId="0" fillId="0" fontId="13" numFmtId="0" xfId="0" applyAlignment="1" applyFont="1">
      <alignment vertical="top"/>
    </xf>
    <xf borderId="0" fillId="0" fontId="3" numFmtId="0" xfId="0" applyAlignment="1" applyFont="1">
      <alignment vertical="top"/>
    </xf>
    <xf borderId="0" fillId="0" fontId="7" numFmtId="0" xfId="0" applyAlignment="1" applyFont="1">
      <alignment horizontal="center" shrinkToFit="0" wrapText="1"/>
    </xf>
    <xf borderId="0" fillId="0" fontId="14" numFmtId="0" xfId="0" applyAlignment="1" applyFont="1">
      <alignment horizontal="center" shrinkToFit="0" wrapText="1"/>
    </xf>
    <xf borderId="0" fillId="0" fontId="12" numFmtId="0" xfId="0" applyFont="1"/>
    <xf borderId="18" fillId="8" fontId="2" numFmtId="0" xfId="0" applyAlignment="1" applyBorder="1" applyFill="1" applyFont="1">
      <alignment horizontal="left" shrinkToFit="0" textRotation="90" vertical="center" wrapText="1"/>
    </xf>
    <xf borderId="17" fillId="9" fontId="2" numFmtId="0" xfId="0" applyBorder="1" applyFill="1" applyFont="1"/>
    <xf borderId="18" fillId="10" fontId="2" numFmtId="0" xfId="0" applyAlignment="1" applyBorder="1" applyFill="1" applyFont="1">
      <alignment horizontal="left" shrinkToFit="0" textRotation="90" vertical="center" wrapText="1"/>
    </xf>
    <xf borderId="18" fillId="2" fontId="2" numFmtId="0" xfId="0" applyAlignment="1" applyBorder="1" applyFont="1">
      <alignment horizontal="left" shrinkToFit="0" textRotation="90" vertical="center" wrapText="1"/>
    </xf>
    <xf borderId="18" fillId="11" fontId="2" numFmtId="0" xfId="0" applyAlignment="1" applyBorder="1" applyFill="1" applyFont="1">
      <alignment horizontal="left" shrinkToFit="0" textRotation="90" vertical="center" wrapText="1"/>
    </xf>
    <xf borderId="9" fillId="12" fontId="15" numFmtId="0" xfId="0" applyAlignment="1" applyBorder="1" applyFill="1" applyFont="1">
      <alignment horizontal="center"/>
    </xf>
    <xf borderId="0" fillId="0" fontId="13" numFmtId="0" xfId="0" applyAlignment="1" applyFont="1">
      <alignment horizontal="center"/>
    </xf>
    <xf borderId="0" fillId="0" fontId="13" numFmtId="0" xfId="0" applyFont="1"/>
    <xf borderId="4" fillId="0" fontId="2" numFmtId="0" xfId="0" applyAlignment="1" applyBorder="1" applyFont="1">
      <alignment horizontal="left" shrinkToFit="0" textRotation="90" wrapText="1"/>
    </xf>
    <xf borderId="18" fillId="13" fontId="2" numFmtId="0" xfId="0" applyAlignment="1" applyBorder="1" applyFill="1" applyFont="1">
      <alignment horizontal="left" textRotation="90" vertical="top"/>
    </xf>
    <xf borderId="9" fillId="2" fontId="2" numFmtId="0" xfId="0" applyAlignment="1" applyBorder="1" applyFont="1">
      <alignment vertical="center"/>
    </xf>
    <xf borderId="0" fillId="0" fontId="2" numFmtId="0" xfId="0" applyAlignment="1" applyFont="1">
      <alignment vertical="center"/>
    </xf>
    <xf borderId="9" fillId="0" fontId="2" numFmtId="0" xfId="0" applyAlignment="1" applyBorder="1" applyFont="1">
      <alignment vertical="center"/>
    </xf>
    <xf borderId="9" fillId="0" fontId="2" numFmtId="0" xfId="0" applyAlignment="1" applyBorder="1" applyFont="1">
      <alignment vertical="top"/>
    </xf>
    <xf borderId="0" fillId="0" fontId="16" numFmtId="0" xfId="0" applyFont="1"/>
    <xf borderId="18" fillId="8" fontId="2" numFmtId="0" xfId="0" applyAlignment="1" applyBorder="1" applyFont="1">
      <alignment horizontal="left" textRotation="90" vertical="center"/>
    </xf>
    <xf borderId="18" fillId="14" fontId="2" numFmtId="0" xfId="0" applyAlignment="1" applyBorder="1" applyFill="1" applyFont="1">
      <alignment horizontal="left" textRotation="90" vertical="center"/>
    </xf>
    <xf borderId="8" fillId="0" fontId="2" numFmtId="0" xfId="0" applyAlignment="1" applyBorder="1" applyFont="1">
      <alignment vertical="center"/>
    </xf>
    <xf borderId="18" fillId="11" fontId="2" numFmtId="0" xfId="0" applyAlignment="1" applyBorder="1" applyFont="1">
      <alignment horizontal="left" textRotation="90" vertical="center"/>
    </xf>
    <xf borderId="18" fillId="15" fontId="2" numFmtId="0" xfId="0" applyAlignment="1" applyBorder="1" applyFill="1" applyFont="1">
      <alignment horizontal="left" textRotation="90" vertical="center"/>
    </xf>
    <xf borderId="18" fillId="16" fontId="2" numFmtId="0" xfId="0" applyAlignment="1" applyBorder="1" applyFill="1" applyFont="1">
      <alignment horizontal="left" shrinkToFit="0" textRotation="90" vertical="center" wrapText="1"/>
    </xf>
    <xf borderId="2" fillId="0" fontId="7" numFmtId="0" xfId="0" applyBorder="1" applyFont="1"/>
    <xf borderId="0" fillId="0" fontId="3" numFmtId="0" xfId="0" applyAlignment="1" applyFont="1">
      <alignment horizontal="center"/>
    </xf>
    <xf borderId="0" fillId="0" fontId="17" numFmtId="0" xfId="0" applyFont="1"/>
    <xf borderId="2" fillId="0" fontId="3" numFmtId="0" xfId="0" applyAlignment="1" applyBorder="1" applyFont="1">
      <alignment horizontal="center"/>
    </xf>
    <xf borderId="2" fillId="0" fontId="17" numFmtId="0" xfId="0" applyBorder="1" applyFont="1"/>
    <xf borderId="8" fillId="0" fontId="18" numFmtId="0" xfId="0" applyBorder="1" applyFont="1"/>
    <xf borderId="0" fillId="0" fontId="19" numFmtId="0" xfId="0" applyAlignment="1" applyFont="1">
      <alignment horizontal="right"/>
    </xf>
    <xf borderId="0" fillId="0" fontId="4" numFmtId="0" xfId="0" applyAlignment="1" applyFont="1">
      <alignment horizontal="left"/>
    </xf>
    <xf borderId="10" fillId="0" fontId="2" numFmtId="0" xfId="0" applyAlignment="1" applyBorder="1" applyFont="1">
      <alignment horizontal="left"/>
    </xf>
    <xf borderId="0" fillId="0" fontId="20" numFmtId="0" xfId="0" applyFont="1"/>
    <xf borderId="0" fillId="0" fontId="18" numFmtId="0" xfId="0" applyFont="1"/>
    <xf borderId="0" fillId="0" fontId="2" numFmtId="0" xfId="0" applyAlignment="1" applyFont="1">
      <alignment horizontal="right"/>
    </xf>
    <xf borderId="0" fillId="0" fontId="2" numFmtId="0" xfId="0" applyAlignment="1" applyFont="1">
      <alignment vertical="top"/>
    </xf>
    <xf borderId="0" fillId="0" fontId="4" numFmtId="0" xfId="0" applyAlignment="1" applyFont="1">
      <alignment horizontal="left" shrinkToFit="0" wrapText="1"/>
    </xf>
    <xf borderId="10" fillId="0" fontId="10" numFmtId="0" xfId="0" applyBorder="1" applyFont="1"/>
    <xf borderId="0" fillId="0" fontId="3" numFmtId="0" xfId="0" applyAlignment="1" applyFont="1">
      <alignment horizontal="right"/>
    </xf>
    <xf borderId="8" fillId="0" fontId="2" numFmtId="0" xfId="0" applyAlignment="1" applyBorder="1" applyFont="1">
      <alignment horizontal="left"/>
    </xf>
    <xf borderId="0" fillId="0" fontId="2" numFmtId="0" xfId="0" applyAlignment="1" applyFont="1">
      <alignment horizontal="left" vertical="top"/>
    </xf>
    <xf borderId="0" fillId="0" fontId="4" numFmtId="0" xfId="0" applyAlignment="1" applyFont="1">
      <alignment horizontal="left" shrinkToFit="0" vertical="top" wrapText="1"/>
    </xf>
    <xf borderId="1" fillId="0" fontId="2" numFmtId="0" xfId="0" applyAlignment="1" applyBorder="1" applyFont="1">
      <alignment horizontal="center"/>
    </xf>
    <xf borderId="2" fillId="0" fontId="3" numFmtId="0" xfId="0" applyBorder="1" applyFont="1"/>
    <xf borderId="4" fillId="0" fontId="2" numFmtId="0" xfId="0" applyAlignment="1" applyBorder="1" applyFont="1">
      <alignment horizontal="center"/>
    </xf>
    <xf borderId="8" fillId="0" fontId="7" numFmtId="0" xfId="0" applyAlignment="1" applyBorder="1" applyFont="1">
      <alignment horizontal="left" vertical="center"/>
    </xf>
    <xf borderId="8" fillId="0" fontId="10" numFmtId="0" xfId="0" applyBorder="1" applyFont="1"/>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7" fontId="2" numFmtId="0" xfId="0" applyBorder="1" applyFill="1" applyFont="1"/>
    <xf borderId="0" fillId="0" fontId="7" numFmtId="0" xfId="0" applyAlignment="1" applyFont="1">
      <alignment horizontal="left" vertical="center"/>
    </xf>
    <xf borderId="0" fillId="0" fontId="14"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xf>
    <xf borderId="0" fillId="0" fontId="7" numFmtId="0" xfId="0" applyAlignment="1" applyFont="1">
      <alignment horizontal="left"/>
    </xf>
    <xf borderId="0" fillId="0" fontId="14" numFmtId="0" xfId="0" applyAlignment="1" applyFont="1">
      <alignment shrinkToFit="0" vertical="center" wrapText="1"/>
    </xf>
    <xf borderId="8" fillId="0" fontId="14" numFmtId="0" xfId="0" applyAlignment="1" applyBorder="1" applyFont="1">
      <alignment shrinkToFit="0" vertical="center" wrapText="1"/>
    </xf>
    <xf borderId="8" fillId="0" fontId="3" numFmtId="0" xfId="0" applyBorder="1" applyFont="1"/>
    <xf borderId="0" fillId="0" fontId="12" numFmtId="0" xfId="0" applyAlignment="1" applyFont="1">
      <alignment horizontal="center"/>
    </xf>
    <xf borderId="10" fillId="0" fontId="12" numFmtId="0" xfId="0" applyAlignment="1" applyBorder="1" applyFont="1">
      <alignment horizontal="center"/>
    </xf>
    <xf borderId="9" fillId="2" fontId="2" numFmtId="0" xfId="0" applyAlignment="1" applyBorder="1" applyFont="1">
      <alignment horizontal="right"/>
    </xf>
    <xf borderId="8" fillId="0" fontId="19" numFmtId="0" xfId="0" applyAlignment="1" applyBorder="1" applyFont="1">
      <alignment horizontal="center"/>
    </xf>
    <xf borderId="24" fillId="0" fontId="2" numFmtId="0" xfId="0" applyBorder="1" applyFont="1"/>
    <xf borderId="25" fillId="0" fontId="2" numFmtId="0" xfId="0" applyBorder="1" applyFont="1"/>
    <xf borderId="25" fillId="0" fontId="3" numFmtId="0" xfId="0" applyBorder="1" applyFont="1"/>
    <xf borderId="26" fillId="0" fontId="2" numFmtId="0" xfId="0" applyBorder="1" applyFont="1"/>
    <xf borderId="8" fillId="0" fontId="3" numFmtId="0" xfId="0" applyAlignment="1" applyBorder="1" applyFont="1">
      <alignment horizontal="center"/>
    </xf>
    <xf borderId="9" fillId="17" fontId="2" numFmtId="2" xfId="0" applyBorder="1" applyFont="1" applyNumberFormat="1"/>
    <xf borderId="0" fillId="0" fontId="19" numFmtId="0" xfId="0" applyAlignment="1" applyFont="1">
      <alignment horizontal="center"/>
    </xf>
    <xf borderId="0" fillId="0" fontId="2" numFmtId="2" xfId="0" applyFont="1" applyNumberFormat="1"/>
    <xf borderId="0" fillId="0" fontId="19" numFmtId="0" xfId="0" applyAlignment="1" applyFont="1">
      <alignment horizontal="left"/>
    </xf>
    <xf borderId="8" fillId="0" fontId="15" numFmtId="0" xfId="0" applyBorder="1" applyFont="1"/>
    <xf borderId="0" fillId="0" fontId="15" numFmtId="0" xfId="0" applyFont="1"/>
    <xf borderId="0" fillId="0" fontId="15" numFmtId="0" xfId="0" applyAlignment="1" applyFont="1">
      <alignment horizontal="right"/>
    </xf>
    <xf borderId="0" fillId="0" fontId="15" numFmtId="0" xfId="0" applyAlignment="1" applyFont="1">
      <alignment horizontal="left"/>
    </xf>
    <xf borderId="8" fillId="0" fontId="4" numFmtId="0" xfId="0" applyBorder="1" applyFont="1"/>
    <xf borderId="8" fillId="0" fontId="3" numFmtId="0" xfId="0" applyAlignment="1" applyBorder="1" applyFont="1">
      <alignment horizontal="left"/>
    </xf>
    <xf borderId="2" fillId="0" fontId="3" numFmtId="0" xfId="0" applyAlignment="1" applyBorder="1" applyFont="1">
      <alignment horizontal="left"/>
    </xf>
    <xf borderId="0" fillId="0" fontId="14" numFmtId="0" xfId="0" applyAlignment="1" applyFont="1">
      <alignment horizontal="left"/>
    </xf>
    <xf borderId="0" fillId="0" fontId="14" numFmtId="0" xfId="0" applyAlignment="1" applyFont="1">
      <alignment horizontal="center"/>
    </xf>
    <xf borderId="27" fillId="0" fontId="14" numFmtId="0" xfId="0" applyAlignment="1" applyBorder="1" applyFont="1">
      <alignment horizontal="center"/>
    </xf>
    <xf borderId="28" fillId="12" fontId="15" numFmtId="0" xfId="0" applyAlignment="1" applyBorder="1" applyFont="1">
      <alignment horizontal="left"/>
    </xf>
    <xf borderId="29" fillId="12" fontId="15" numFmtId="0" xfId="0" applyAlignment="1" applyBorder="1" applyFont="1">
      <alignment horizontal="left"/>
    </xf>
    <xf borderId="30" fillId="12" fontId="3" numFmtId="164" xfId="0" applyBorder="1" applyFont="1" applyNumberFormat="1"/>
    <xf borderId="0" fillId="0" fontId="15" numFmtId="0" xfId="0" applyAlignment="1" applyFont="1">
      <alignment horizontal="center"/>
    </xf>
    <xf borderId="0" fillId="0" fontId="3" numFmtId="164" xfId="0" applyFont="1" applyNumberFormat="1"/>
    <xf borderId="8" fillId="0" fontId="21" numFmtId="0" xfId="0" applyBorder="1" applyFont="1"/>
    <xf borderId="8" fillId="0" fontId="14" numFmtId="0" xfId="0" applyBorder="1" applyFont="1"/>
    <xf borderId="0" fillId="0" fontId="21" numFmtId="0" xfId="0" applyFont="1"/>
    <xf borderId="0" fillId="0" fontId="14" numFmtId="0" xfId="0" applyFont="1"/>
    <xf borderId="0" fillId="0" fontId="22" numFmtId="0" xfId="0" applyAlignment="1" applyFont="1">
      <alignment horizontal="center"/>
    </xf>
    <xf borderId="0" fillId="0" fontId="2" numFmtId="0" xfId="0" applyAlignment="1" applyFont="1">
      <alignment horizontal="left" shrinkToFit="0" vertical="top" wrapText="1"/>
    </xf>
    <xf borderId="5" fillId="12" fontId="7" numFmtId="0" xfId="0" applyAlignment="1" applyBorder="1" applyFont="1">
      <alignment horizontal="center"/>
    </xf>
    <xf borderId="6" fillId="0" fontId="10" numFmtId="0" xfId="0" applyBorder="1" applyFont="1"/>
    <xf borderId="7" fillId="0" fontId="10" numFmtId="0" xfId="0" applyBorder="1" applyFont="1"/>
    <xf borderId="17" fillId="9" fontId="2" numFmtId="0" xfId="0" applyAlignment="1" applyBorder="1" applyFont="1">
      <alignment horizontal="left"/>
    </xf>
    <xf borderId="9" fillId="17" fontId="2" numFmtId="1" xfId="0" applyAlignment="1" applyBorder="1" applyFont="1" applyNumberFormat="1">
      <alignment horizontal="center" vertical="center"/>
    </xf>
    <xf borderId="0" fillId="0" fontId="2" numFmtId="1" xfId="0" applyFont="1" applyNumberFormat="1"/>
    <xf borderId="0" fillId="0" fontId="7" numFmtId="0" xfId="0" applyAlignment="1" applyFont="1">
      <alignment horizontal="left" shrinkToFit="0" vertical="center" wrapText="1"/>
    </xf>
    <xf borderId="9" fillId="17"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2" numFmtId="0" xfId="0" applyAlignment="1" applyFont="1">
      <alignment shrinkToFit="0" wrapText="1"/>
    </xf>
    <xf borderId="9" fillId="17" fontId="2" numFmtId="0" xfId="0" applyAlignment="1" applyBorder="1" applyFont="1">
      <alignment horizontal="center" vertical="center"/>
    </xf>
    <xf borderId="17" fillId="9" fontId="2" numFmtId="0" xfId="0" applyAlignment="1" applyBorder="1" applyFont="1">
      <alignment horizontal="center"/>
    </xf>
    <xf borderId="0" fillId="0" fontId="2" numFmtId="2" xfId="0" applyAlignment="1" applyFont="1" applyNumberFormat="1">
      <alignment horizontal="center" vertical="center"/>
    </xf>
    <xf borderId="0" fillId="0" fontId="2" numFmtId="0" xfId="0" applyAlignment="1" applyFont="1">
      <alignment horizontal="center" shrinkToFit="0"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0" fontId="2" numFmtId="1" xfId="0" applyAlignment="1" applyBorder="1" applyFont="1" applyNumberFormat="1">
      <alignment horizontal="center" vertical="center"/>
    </xf>
    <xf borderId="0" fillId="0" fontId="2" numFmtId="1" xfId="0" applyAlignment="1" applyFont="1" applyNumberFormat="1">
      <alignment horizontal="center" vertical="center"/>
    </xf>
    <xf borderId="9" fillId="0" fontId="2" numFmtId="0" xfId="0" applyAlignment="1" applyBorder="1" applyFont="1">
      <alignment horizontal="left" shrinkToFit="0" vertical="top" wrapText="1"/>
    </xf>
    <xf borderId="9" fillId="17" fontId="2" numFmtId="2" xfId="0" applyAlignment="1" applyBorder="1" applyFont="1" applyNumberFormat="1">
      <alignment horizontal="center" vertical="center"/>
    </xf>
    <xf borderId="2" fillId="0" fontId="2" numFmtId="1" xfId="0" applyBorder="1" applyFont="1" applyNumberFormat="1"/>
    <xf borderId="9" fillId="8" fontId="2" numFmtId="0" xfId="0" applyBorder="1" applyFont="1"/>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vertical="center"/>
    </xf>
    <xf borderId="9" fillId="18" fontId="2" numFmtId="0" xfId="0" applyBorder="1" applyFill="1" applyFont="1"/>
    <xf borderId="11" fillId="0" fontId="10" numFmtId="0" xfId="0" applyBorder="1" applyFont="1"/>
    <xf borderId="12" fillId="0" fontId="10" numFmtId="0" xfId="0" applyBorder="1" applyFont="1"/>
    <xf borderId="10" fillId="0" fontId="2" numFmtId="0" xfId="0" applyAlignment="1" applyBorder="1" applyFont="1">
      <alignment horizontal="center"/>
    </xf>
    <xf borderId="9" fillId="12" fontId="2" numFmtId="0" xfId="0" applyBorder="1" applyFont="1"/>
    <xf borderId="0" fillId="0" fontId="12" numFmtId="0" xfId="0" applyAlignment="1" applyFont="1">
      <alignment horizontal="left" vertical="top"/>
    </xf>
    <xf borderId="9" fillId="15" fontId="2" numFmtId="0" xfId="0" applyBorder="1" applyFont="1"/>
    <xf borderId="8" fillId="0" fontId="12" numFmtId="0" xfId="0" applyBorder="1" applyFont="1"/>
    <xf borderId="2" fillId="0" fontId="12" numFmtId="0" xfId="0" applyBorder="1" applyFont="1"/>
    <xf borderId="9" fillId="10" fontId="2" numFmtId="0" xfId="0" applyBorder="1" applyFont="1"/>
    <xf borderId="1" fillId="0" fontId="2" numFmtId="0" xfId="0" applyAlignment="1" applyBorder="1" applyFont="1">
      <alignment horizontal="center" shrinkToFit="0" vertical="center" wrapText="1"/>
    </xf>
    <xf borderId="4" fillId="0" fontId="10" numFmtId="0" xfId="0" applyBorder="1" applyFont="1"/>
    <xf borderId="9" fillId="2" fontId="2" numFmtId="0" xfId="0" applyBorder="1" applyFont="1"/>
    <xf borderId="10" fillId="0" fontId="11" numFmtId="0" xfId="0" applyAlignment="1" applyBorder="1" applyFont="1">
      <alignment horizontal="center"/>
    </xf>
    <xf borderId="1" fillId="12" fontId="23" numFmtId="0" xfId="0" applyAlignment="1" applyBorder="1" applyFont="1">
      <alignment horizontal="center" shrinkToFit="0" vertical="center" wrapText="1"/>
    </xf>
    <xf borderId="31" fillId="0" fontId="10" numFmtId="0" xfId="0" applyBorder="1" applyFont="1"/>
    <xf borderId="32" fillId="12" fontId="12" numFmtId="0" xfId="0" applyAlignment="1" applyBorder="1" applyFont="1">
      <alignment horizontal="center" shrinkToFit="0" vertical="center" wrapText="1"/>
    </xf>
    <xf borderId="33" fillId="0" fontId="10" numFmtId="0" xfId="0" applyBorder="1" applyFont="1"/>
    <xf borderId="34" fillId="0" fontId="10" numFmtId="0" xfId="0" applyBorder="1" applyFont="1"/>
    <xf borderId="1" fillId="0" fontId="5" numFmtId="0" xfId="0" applyBorder="1" applyFont="1"/>
    <xf borderId="9" fillId="17" fontId="2" numFmtId="0" xfId="0" applyAlignment="1" applyBorder="1" applyFont="1">
      <alignment horizontal="center"/>
    </xf>
    <xf borderId="9" fillId="17" fontId="2" numFmtId="14" xfId="0" applyAlignment="1" applyBorder="1" applyFont="1" applyNumberFormat="1">
      <alignment horizontal="center"/>
    </xf>
    <xf borderId="0" fillId="0" fontId="2" numFmtId="14" xfId="0" applyAlignment="1" applyFont="1" applyNumberFormat="1">
      <alignment horizontal="right"/>
    </xf>
    <xf borderId="1" fillId="0" fontId="24" numFmtId="0" xfId="0" applyBorder="1" applyFont="1"/>
    <xf borderId="13" fillId="17" fontId="2" numFmtId="0" xfId="0" applyBorder="1" applyFont="1"/>
    <xf borderId="9" fillId="17" fontId="2" numFmtId="1" xfId="0" applyAlignment="1" applyBorder="1" applyFont="1" applyNumberFormat="1">
      <alignment horizontal="center"/>
    </xf>
    <xf borderId="16" fillId="5" fontId="2" numFmtId="0" xfId="0" applyBorder="1" applyFont="1"/>
    <xf borderId="17" fillId="5" fontId="2" numFmtId="0" xfId="0" applyBorder="1" applyFont="1"/>
    <xf borderId="17" fillId="17" fontId="2" numFmtId="0" xfId="0" applyAlignment="1" applyBorder="1" applyFont="1">
      <alignment horizontal="center"/>
    </xf>
    <xf borderId="2" fillId="0" fontId="2" numFmtId="0" xfId="0" applyAlignment="1" applyBorder="1" applyFont="1">
      <alignment vertical="center"/>
    </xf>
    <xf borderId="3" fillId="0" fontId="2" numFmtId="0" xfId="0" applyAlignment="1" applyBorder="1" applyFont="1">
      <alignment horizontal="center"/>
    </xf>
    <xf borderId="17" fillId="5" fontId="7" numFmtId="0" xfId="0" applyAlignment="1" applyBorder="1" applyFont="1">
      <alignment horizontal="left"/>
    </xf>
    <xf borderId="17" fillId="5" fontId="2" numFmtId="0" xfId="0" applyAlignment="1" applyBorder="1" applyFont="1">
      <alignment horizontal="left"/>
    </xf>
    <xf borderId="9" fillId="13" fontId="2" numFmtId="0" xfId="0" applyBorder="1" applyFont="1"/>
    <xf borderId="17" fillId="14" fontId="2" numFmtId="0" xfId="0" applyBorder="1" applyFont="1"/>
    <xf borderId="0" fillId="0" fontId="2" numFmtId="49" xfId="0" applyAlignment="1" applyFont="1" applyNumberFormat="1">
      <alignment horizontal="center" vertical="center"/>
    </xf>
    <xf borderId="12" fillId="0" fontId="2" numFmtId="0" xfId="0" applyAlignment="1" applyBorder="1" applyFont="1">
      <alignment horizontal="center"/>
    </xf>
    <xf borderId="5" fillId="17" fontId="2" numFmtId="0" xfId="0" applyAlignment="1" applyBorder="1" applyFont="1">
      <alignment horizontal="center"/>
    </xf>
    <xf borderId="17" fillId="18" fontId="2" numFmtId="0" xfId="0" applyAlignment="1" applyBorder="1" applyFont="1">
      <alignment horizontal="center"/>
    </xf>
    <xf borderId="5" fillId="17" fontId="2" numFmtId="2" xfId="0" applyAlignment="1" applyBorder="1" applyFont="1" applyNumberFormat="1">
      <alignment horizontal="center"/>
    </xf>
    <xf borderId="10" fillId="0" fontId="2" numFmtId="1" xfId="0" applyAlignment="1" applyBorder="1" applyFont="1" applyNumberFormat="1">
      <alignment horizontal="center"/>
    </xf>
    <xf borderId="5" fillId="17" fontId="2" numFmtId="0" xfId="0" applyAlignment="1" applyBorder="1" applyFont="1">
      <alignment horizontal="center" vertical="center"/>
    </xf>
    <xf borderId="6" fillId="0" fontId="2" numFmtId="0" xfId="0" applyBorder="1" applyFont="1"/>
    <xf borderId="6" fillId="0" fontId="2" numFmtId="0" xfId="0" applyAlignment="1" applyBorder="1" applyFont="1">
      <alignment horizontal="right"/>
    </xf>
    <xf borderId="9" fillId="17" fontId="2" numFmtId="3" xfId="0" applyAlignment="1" applyBorder="1" applyFont="1" applyNumberFormat="1">
      <alignment horizontal="center"/>
    </xf>
    <xf borderId="8" fillId="0" fontId="25" numFmtId="1" xfId="0" applyBorder="1" applyFont="1" applyNumberFormat="1"/>
    <xf borderId="0" fillId="0" fontId="26" numFmtId="0" xfId="0" applyAlignment="1" applyFont="1">
      <alignment horizontal="left" vertical="center"/>
    </xf>
    <xf borderId="8" fillId="0" fontId="25" numFmtId="2" xfId="0" applyBorder="1" applyFont="1" applyNumberFormat="1"/>
    <xf borderId="8" fillId="0" fontId="25" numFmtId="1" xfId="0" applyAlignment="1" applyBorder="1" applyFont="1" applyNumberFormat="1">
      <alignment horizontal="left"/>
    </xf>
    <xf borderId="8" fillId="0" fontId="27" numFmtId="1" xfId="0" applyBorder="1" applyFont="1" applyNumberFormat="1"/>
    <xf borderId="0" fillId="0" fontId="28" numFmtId="0" xfId="0" applyFont="1"/>
    <xf borderId="0" fillId="0" fontId="2" numFmtId="1" xfId="0" applyAlignment="1" applyFont="1" applyNumberFormat="1">
      <alignment horizontal="center"/>
    </xf>
    <xf borderId="0" fillId="0" fontId="2" numFmtId="2" xfId="0" applyAlignment="1" applyFont="1" applyNumberFormat="1">
      <alignment horizontal="center"/>
    </xf>
    <xf borderId="0" fillId="0" fontId="11" numFmtId="0" xfId="0" applyAlignment="1" applyFont="1">
      <alignment horizontal="center"/>
    </xf>
    <xf borderId="0" fillId="0" fontId="2" numFmtId="3" xfId="0" applyAlignment="1" applyFont="1" applyNumberForma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285750</xdr:colOff>
      <xdr:row>0</xdr:row>
      <xdr:rowOff>0</xdr:rowOff>
    </xdr:from>
    <xdr:ext cx="3886200" cy="5495925"/>
    <xdr:pic>
      <xdr:nvPicPr>
        <xdr:cNvPr id="0" name="image2.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15</xdr:col>
      <xdr:colOff>76200</xdr:colOff>
      <xdr:row>48</xdr:row>
      <xdr:rowOff>123825</xdr:rowOff>
    </xdr:from>
    <xdr:ext cx="5495925" cy="43719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3.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2"/>
      <c r="R2" s="2"/>
      <c r="S2" s="2"/>
      <c r="T2" s="2"/>
      <c r="U2" s="2"/>
      <c r="V2" s="2"/>
      <c r="W2" s="2"/>
      <c r="X2" s="2"/>
      <c r="Y2" s="2"/>
      <c r="Z2" s="2"/>
      <c r="AA2" s="2"/>
      <c r="AB2" s="2"/>
      <c r="AC2" s="2"/>
    </row>
    <row r="3" ht="3.75" customHeight="1">
      <c r="A3" s="4"/>
      <c r="B3" s="4"/>
      <c r="C3" s="2"/>
      <c r="D3" s="2"/>
      <c r="E3" s="2"/>
      <c r="F3" s="2"/>
      <c r="G3" s="2"/>
      <c r="H3" s="2"/>
      <c r="I3" s="2"/>
      <c r="J3" s="2"/>
      <c r="K3" s="2"/>
      <c r="L3" s="2"/>
      <c r="M3" s="2"/>
      <c r="N3" s="5"/>
      <c r="O3" s="2"/>
      <c r="P3" s="2"/>
      <c r="Q3" s="2"/>
      <c r="R3" s="2"/>
      <c r="S3" s="2"/>
      <c r="T3" s="2"/>
      <c r="U3" s="2"/>
      <c r="V3" s="2"/>
      <c r="W3" s="2"/>
      <c r="X3" s="2"/>
      <c r="Y3" s="2"/>
      <c r="Z3" s="2"/>
      <c r="AA3" s="2"/>
      <c r="AB3" s="2"/>
      <c r="AC3" s="2"/>
    </row>
    <row r="4" ht="12.75" customHeight="1">
      <c r="A4" s="4" t="s">
        <v>2</v>
      </c>
      <c r="B4" s="2"/>
      <c r="C4" s="4"/>
      <c r="D4" s="2"/>
      <c r="E4" s="2"/>
      <c r="F4" s="2"/>
      <c r="G4" s="2"/>
      <c r="H4" s="2"/>
      <c r="I4" s="2"/>
      <c r="J4" s="2"/>
      <c r="K4" s="2"/>
      <c r="L4" s="2"/>
      <c r="M4" s="2"/>
      <c r="N4" s="6" t="s">
        <v>3</v>
      </c>
      <c r="O4" s="2"/>
      <c r="P4" s="2"/>
      <c r="Q4" s="2"/>
      <c r="R4" s="2"/>
      <c r="S4" s="2"/>
      <c r="T4" s="2"/>
      <c r="U4" s="2"/>
      <c r="V4" s="2"/>
      <c r="W4" s="2"/>
      <c r="X4" s="2"/>
      <c r="Y4" s="2"/>
      <c r="Z4" s="2"/>
      <c r="AA4" s="2"/>
      <c r="AB4" s="2"/>
      <c r="AC4" s="2"/>
    </row>
    <row r="5" ht="2.25" customHeight="1">
      <c r="A5" s="2"/>
      <c r="B5" s="2"/>
      <c r="C5" s="7"/>
      <c r="D5" s="7"/>
      <c r="E5" s="2"/>
      <c r="F5" s="2"/>
      <c r="G5" s="2"/>
      <c r="H5" s="2"/>
      <c r="I5" s="2"/>
      <c r="J5" s="2"/>
      <c r="K5" s="2"/>
      <c r="L5" s="2"/>
      <c r="M5" s="2"/>
      <c r="N5" s="5"/>
      <c r="O5" s="2"/>
      <c r="P5" s="2"/>
      <c r="Q5" s="2"/>
      <c r="R5" s="2"/>
      <c r="S5" s="2"/>
      <c r="T5" s="2"/>
      <c r="U5" s="2"/>
      <c r="V5" s="2"/>
      <c r="W5" s="2"/>
      <c r="X5" s="2"/>
      <c r="Y5" s="2"/>
      <c r="Z5" s="2"/>
      <c r="AA5" s="2"/>
      <c r="AB5" s="2"/>
      <c r="AC5" s="2"/>
    </row>
    <row r="6" ht="3.75" customHeight="1">
      <c r="A6" s="8"/>
      <c r="B6" s="9"/>
      <c r="C6" s="10"/>
      <c r="D6" s="10"/>
      <c r="E6" s="9"/>
      <c r="F6" s="9"/>
      <c r="G6" s="9"/>
      <c r="H6" s="9"/>
      <c r="I6" s="9"/>
      <c r="J6" s="9"/>
      <c r="K6" s="9"/>
      <c r="L6" s="9"/>
      <c r="M6" s="9"/>
      <c r="N6" s="11"/>
      <c r="O6" s="12"/>
      <c r="P6" s="2"/>
      <c r="Q6" s="2"/>
      <c r="R6" s="2"/>
      <c r="S6" s="2"/>
      <c r="T6" s="2"/>
      <c r="U6" s="2"/>
      <c r="V6" s="2"/>
      <c r="W6" s="2"/>
      <c r="X6" s="2"/>
      <c r="Y6" s="2"/>
      <c r="Z6" s="2"/>
      <c r="AA6" s="2"/>
      <c r="AB6" s="2"/>
      <c r="AC6" s="2"/>
    </row>
    <row r="7" ht="13.5" customHeight="1">
      <c r="A7" s="13"/>
      <c r="B7" s="14" t="s">
        <v>4</v>
      </c>
      <c r="C7" s="15"/>
      <c r="D7" s="16"/>
      <c r="E7" s="2"/>
      <c r="F7" s="17"/>
      <c r="G7" s="17"/>
      <c r="H7" s="17"/>
      <c r="I7" s="17"/>
      <c r="J7" s="17"/>
      <c r="K7" s="17"/>
      <c r="L7" s="17"/>
      <c r="M7" s="2"/>
      <c r="N7" s="18" t="s">
        <v>5</v>
      </c>
      <c r="O7" s="19"/>
      <c r="P7" s="20"/>
      <c r="Q7" s="2"/>
      <c r="R7" s="2"/>
      <c r="S7" s="2"/>
      <c r="T7" s="2"/>
      <c r="U7" s="2"/>
      <c r="V7" s="2"/>
      <c r="W7" s="2"/>
      <c r="X7" s="2"/>
      <c r="Y7" s="2"/>
      <c r="Z7" s="2"/>
      <c r="AA7" s="2"/>
      <c r="AB7" s="2"/>
      <c r="AC7" s="2"/>
    </row>
    <row r="8" ht="3.75" customHeight="1">
      <c r="A8" s="13"/>
      <c r="B8" s="21"/>
      <c r="C8" s="21"/>
      <c r="D8" s="21"/>
      <c r="E8" s="2"/>
      <c r="F8" s="2"/>
      <c r="G8" s="2"/>
      <c r="H8" s="2"/>
      <c r="I8" s="2"/>
      <c r="J8" s="2"/>
      <c r="K8" s="2"/>
      <c r="L8" s="2"/>
      <c r="M8" s="2"/>
      <c r="N8" s="5"/>
      <c r="O8" s="19"/>
      <c r="P8" s="2"/>
      <c r="Q8" s="2"/>
      <c r="R8" s="2"/>
      <c r="S8" s="2"/>
      <c r="T8" s="2"/>
      <c r="U8" s="2"/>
      <c r="V8" s="2"/>
      <c r="W8" s="2"/>
      <c r="X8" s="2"/>
      <c r="Y8" s="2"/>
      <c r="Z8" s="2"/>
      <c r="AA8" s="2"/>
      <c r="AB8" s="2"/>
      <c r="AC8" s="2"/>
    </row>
    <row r="9" ht="13.5" customHeight="1">
      <c r="A9" s="13"/>
      <c r="B9" s="14" t="s">
        <v>6</v>
      </c>
      <c r="C9" s="15"/>
      <c r="D9" s="16"/>
      <c r="E9" s="2"/>
      <c r="F9" s="17"/>
      <c r="G9" s="17"/>
      <c r="H9" s="17"/>
      <c r="I9" s="17"/>
      <c r="J9" s="17"/>
      <c r="K9" s="17"/>
      <c r="L9" s="17"/>
      <c r="M9" s="2"/>
      <c r="N9" s="18" t="s">
        <v>7</v>
      </c>
      <c r="O9" s="19"/>
      <c r="P9" s="2"/>
      <c r="Q9" s="2"/>
      <c r="R9" s="2"/>
      <c r="S9" s="2"/>
      <c r="T9" s="2"/>
      <c r="U9" s="2"/>
      <c r="V9" s="2"/>
      <c r="W9" s="2"/>
      <c r="X9" s="2" t="s">
        <v>8</v>
      </c>
      <c r="Y9" s="2" t="s">
        <v>7</v>
      </c>
      <c r="Z9" s="2"/>
      <c r="AA9" s="2"/>
      <c r="AB9" s="2"/>
      <c r="AC9" s="2"/>
    </row>
    <row r="10" ht="3.75" customHeight="1">
      <c r="A10" s="13"/>
      <c r="B10" s="21"/>
      <c r="C10" s="21"/>
      <c r="D10" s="21"/>
      <c r="E10" s="2"/>
      <c r="F10" s="2"/>
      <c r="G10" s="2"/>
      <c r="H10" s="2"/>
      <c r="I10" s="2"/>
      <c r="J10" s="2"/>
      <c r="K10" s="2"/>
      <c r="L10" s="2"/>
      <c r="M10" s="2"/>
      <c r="N10" s="5"/>
      <c r="O10" s="19"/>
      <c r="P10" s="2"/>
      <c r="Q10" s="2"/>
      <c r="R10" s="2"/>
      <c r="S10" s="2"/>
      <c r="T10" s="2"/>
      <c r="U10" s="2"/>
      <c r="V10" s="2"/>
      <c r="W10" s="2"/>
      <c r="X10" s="2"/>
      <c r="Y10" s="2"/>
      <c r="Z10" s="2"/>
      <c r="AA10" s="2"/>
      <c r="AB10" s="2"/>
      <c r="AC10" s="2"/>
    </row>
    <row r="11" ht="13.5" customHeight="1">
      <c r="A11" s="13"/>
      <c r="B11" s="14" t="s">
        <v>9</v>
      </c>
      <c r="C11" s="15"/>
      <c r="D11" s="16"/>
      <c r="E11" s="2"/>
      <c r="F11" s="17"/>
      <c r="G11" s="17"/>
      <c r="H11" s="17"/>
      <c r="I11" s="17"/>
      <c r="J11" s="17"/>
      <c r="K11" s="17"/>
      <c r="L11" s="17"/>
      <c r="M11" s="2"/>
      <c r="N11" s="18" t="s">
        <v>10</v>
      </c>
      <c r="O11" s="19"/>
      <c r="P11" s="2"/>
      <c r="Q11" s="2"/>
      <c r="R11" s="2"/>
      <c r="S11" s="2"/>
      <c r="T11" s="2"/>
      <c r="U11" s="2"/>
      <c r="V11" s="2"/>
      <c r="W11" s="2"/>
      <c r="X11" s="2"/>
      <c r="Y11" s="2"/>
      <c r="Z11" s="2"/>
      <c r="AA11" s="2"/>
      <c r="AB11" s="2"/>
      <c r="AC11" s="2"/>
    </row>
    <row r="12" ht="3.75" customHeight="1">
      <c r="A12" s="13"/>
      <c r="B12" s="21"/>
      <c r="C12" s="21"/>
      <c r="D12" s="21"/>
      <c r="E12" s="2"/>
      <c r="F12" s="2"/>
      <c r="G12" s="2"/>
      <c r="H12" s="2"/>
      <c r="I12" s="2"/>
      <c r="J12" s="2"/>
      <c r="K12" s="2"/>
      <c r="L12" s="2"/>
      <c r="M12" s="2"/>
      <c r="N12" s="5"/>
      <c r="O12" s="19"/>
      <c r="P12" s="2"/>
      <c r="Q12" s="2"/>
      <c r="R12" s="2"/>
      <c r="S12" s="2"/>
      <c r="T12" s="2"/>
      <c r="U12" s="2"/>
      <c r="V12" s="2"/>
      <c r="W12" s="2"/>
      <c r="X12" s="2"/>
      <c r="Y12" s="2"/>
      <c r="Z12" s="2"/>
      <c r="AA12" s="2"/>
      <c r="AB12" s="2"/>
      <c r="AC12" s="2"/>
    </row>
    <row r="13" ht="13.5" customHeight="1">
      <c r="A13" s="13"/>
      <c r="B13" s="14" t="s">
        <v>11</v>
      </c>
      <c r="C13" s="15"/>
      <c r="D13" s="16"/>
      <c r="E13" s="2"/>
      <c r="F13" s="17"/>
      <c r="G13" s="17"/>
      <c r="H13" s="17"/>
      <c r="I13" s="17"/>
      <c r="J13" s="17"/>
      <c r="K13" s="17"/>
      <c r="L13" s="17"/>
      <c r="M13" s="2"/>
      <c r="N13" s="22">
        <v>44199.0</v>
      </c>
      <c r="O13" s="19"/>
      <c r="P13" s="2"/>
      <c r="Q13" s="23" t="s">
        <v>12</v>
      </c>
      <c r="R13" s="2"/>
      <c r="S13" s="2"/>
      <c r="T13" s="2"/>
      <c r="U13" s="2"/>
      <c r="V13" s="2"/>
      <c r="W13" s="2"/>
      <c r="X13" s="2"/>
      <c r="Y13" s="2"/>
      <c r="Z13" s="2"/>
      <c r="AA13" s="2"/>
      <c r="AB13" s="2"/>
      <c r="AC13" s="2"/>
    </row>
    <row r="14" ht="3.75" customHeight="1">
      <c r="A14" s="24"/>
      <c r="B14" s="17"/>
      <c r="C14" s="17"/>
      <c r="D14" s="17"/>
      <c r="E14" s="17"/>
      <c r="F14" s="17"/>
      <c r="G14" s="17"/>
      <c r="H14" s="17"/>
      <c r="I14" s="17"/>
      <c r="J14" s="17"/>
      <c r="K14" s="17"/>
      <c r="L14" s="17"/>
      <c r="M14" s="17"/>
      <c r="N14" s="25"/>
      <c r="O14" s="26"/>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5"/>
      <c r="O15" s="2"/>
      <c r="P15" s="2"/>
      <c r="Q15" s="2"/>
      <c r="R15" s="2"/>
      <c r="S15" s="2"/>
      <c r="T15" s="2"/>
      <c r="U15" s="2"/>
      <c r="V15" s="2"/>
      <c r="W15" s="2"/>
      <c r="X15" s="2"/>
      <c r="Y15" s="2"/>
      <c r="Z15" s="2"/>
      <c r="AA15" s="2"/>
      <c r="AB15" s="2"/>
      <c r="AC15" s="2"/>
    </row>
    <row r="16" ht="12.75" customHeight="1">
      <c r="A16" s="4" t="s">
        <v>13</v>
      </c>
      <c r="B16" s="4"/>
      <c r="C16" s="2"/>
      <c r="D16" s="4"/>
      <c r="E16" s="2"/>
      <c r="F16" s="2"/>
      <c r="G16" s="2"/>
      <c r="H16" s="2"/>
      <c r="I16" s="2"/>
      <c r="J16" s="2"/>
      <c r="K16" s="2"/>
      <c r="L16" s="2"/>
      <c r="M16" s="2"/>
      <c r="N16" s="27" t="s">
        <v>14</v>
      </c>
      <c r="O16" s="2"/>
      <c r="P16" s="2"/>
      <c r="Q16" s="5"/>
      <c r="X16" s="2"/>
      <c r="Y16" s="2"/>
      <c r="Z16" s="2"/>
      <c r="AA16" s="2"/>
      <c r="AB16" s="2"/>
      <c r="AC16" s="2"/>
    </row>
    <row r="17" ht="2.25" customHeight="1">
      <c r="A17" s="2"/>
      <c r="B17" s="2"/>
      <c r="C17" s="28"/>
      <c r="D17" s="28"/>
      <c r="E17" s="2"/>
      <c r="F17" s="2"/>
      <c r="G17" s="2"/>
      <c r="H17" s="2"/>
      <c r="I17" s="2"/>
      <c r="J17" s="2"/>
      <c r="K17" s="2"/>
      <c r="L17" s="2"/>
      <c r="M17" s="2"/>
      <c r="N17" s="5"/>
      <c r="O17" s="2"/>
      <c r="P17" s="2"/>
      <c r="X17" s="2"/>
      <c r="Y17" s="2"/>
      <c r="Z17" s="2"/>
      <c r="AA17" s="2"/>
      <c r="AB17" s="2"/>
      <c r="AC17" s="2"/>
    </row>
    <row r="18" ht="3.75" customHeight="1">
      <c r="A18" s="8"/>
      <c r="B18" s="9"/>
      <c r="C18" s="29"/>
      <c r="D18" s="29"/>
      <c r="E18" s="9"/>
      <c r="F18" s="9"/>
      <c r="G18" s="9"/>
      <c r="H18" s="9"/>
      <c r="I18" s="9"/>
      <c r="J18" s="9"/>
      <c r="K18" s="9"/>
      <c r="L18" s="9"/>
      <c r="M18" s="9"/>
      <c r="N18" s="11"/>
      <c r="O18" s="12"/>
      <c r="P18" s="2"/>
      <c r="X18" s="2"/>
      <c r="Y18" s="2"/>
      <c r="Z18" s="2"/>
      <c r="AA18" s="2"/>
      <c r="AB18" s="2"/>
      <c r="AC18" s="2"/>
    </row>
    <row r="19" ht="12.75" customHeight="1">
      <c r="A19" s="13"/>
      <c r="B19" s="14" t="s">
        <v>15</v>
      </c>
      <c r="C19" s="15"/>
      <c r="D19" s="16"/>
      <c r="E19" s="2"/>
      <c r="F19" s="30" t="s">
        <v>16</v>
      </c>
      <c r="G19" s="31"/>
      <c r="H19" s="31"/>
      <c r="I19" s="31"/>
      <c r="J19" s="31"/>
      <c r="K19" s="31"/>
      <c r="L19" s="31"/>
      <c r="M19" s="31"/>
      <c r="N19" s="32"/>
      <c r="O19" s="19"/>
      <c r="P19" s="2"/>
      <c r="X19" s="2"/>
      <c r="Y19" s="2"/>
      <c r="Z19" s="2"/>
      <c r="AA19" s="2"/>
      <c r="AB19" s="2"/>
      <c r="AC19" s="2"/>
    </row>
    <row r="20" ht="3.75" customHeight="1">
      <c r="A20" s="13"/>
      <c r="B20" s="2"/>
      <c r="C20" s="2"/>
      <c r="D20" s="2"/>
      <c r="E20" s="2"/>
      <c r="F20" s="2"/>
      <c r="G20" s="2"/>
      <c r="H20" s="2"/>
      <c r="I20" s="2"/>
      <c r="J20" s="2"/>
      <c r="K20" s="2"/>
      <c r="L20" s="2"/>
      <c r="M20" s="2"/>
      <c r="N20" s="5"/>
      <c r="O20" s="19"/>
      <c r="P20" s="2"/>
      <c r="X20" s="2"/>
      <c r="Y20" s="2"/>
      <c r="Z20" s="2"/>
      <c r="AA20" s="2"/>
      <c r="AB20" s="2"/>
      <c r="AC20" s="2"/>
    </row>
    <row r="21" ht="13.5" customHeight="1">
      <c r="A21" s="13"/>
      <c r="B21" s="14" t="s">
        <v>17</v>
      </c>
      <c r="C21" s="15"/>
      <c r="D21" s="16"/>
      <c r="E21" s="2"/>
      <c r="F21" s="30" t="s">
        <v>18</v>
      </c>
      <c r="G21" s="31"/>
      <c r="H21" s="31"/>
      <c r="I21" s="31"/>
      <c r="J21" s="31"/>
      <c r="K21" s="31"/>
      <c r="L21" s="31"/>
      <c r="M21" s="31"/>
      <c r="N21" s="32"/>
      <c r="O21" s="19"/>
      <c r="P21" s="2"/>
      <c r="X21" s="2"/>
      <c r="Y21" s="2"/>
      <c r="Z21" s="2"/>
      <c r="AA21" s="2"/>
      <c r="AB21" s="2"/>
      <c r="AC21" s="2"/>
    </row>
    <row r="22" ht="3.75" customHeight="1">
      <c r="A22" s="13"/>
      <c r="B22" s="2"/>
      <c r="C22" s="2"/>
      <c r="D22" s="2"/>
      <c r="E22" s="2"/>
      <c r="F22" s="2"/>
      <c r="G22" s="2"/>
      <c r="H22" s="2"/>
      <c r="I22" s="2"/>
      <c r="J22" s="2"/>
      <c r="K22" s="2"/>
      <c r="L22" s="2"/>
      <c r="M22" s="2"/>
      <c r="N22" s="5"/>
      <c r="O22" s="19"/>
      <c r="P22" s="2"/>
      <c r="X22" s="2"/>
      <c r="Y22" s="2"/>
      <c r="Z22" s="2"/>
      <c r="AA22" s="2"/>
      <c r="AB22" s="2"/>
      <c r="AC22" s="2"/>
    </row>
    <row r="23" ht="13.5" customHeight="1">
      <c r="A23" s="13"/>
      <c r="B23" s="14" t="s">
        <v>19</v>
      </c>
      <c r="C23" s="15"/>
      <c r="D23" s="16"/>
      <c r="E23" s="2"/>
      <c r="F23" s="17"/>
      <c r="G23" s="17"/>
      <c r="H23" s="17"/>
      <c r="I23" s="17"/>
      <c r="J23" s="17"/>
      <c r="K23" s="17"/>
      <c r="L23" s="17"/>
      <c r="M23" s="2"/>
      <c r="N23" s="18"/>
      <c r="O23" s="19"/>
      <c r="P23" s="20"/>
      <c r="X23" s="2"/>
      <c r="Y23" s="2"/>
      <c r="Z23" s="2"/>
      <c r="AA23" s="2"/>
      <c r="AB23" s="2"/>
      <c r="AC23" s="2"/>
    </row>
    <row r="24" ht="3.75" customHeight="1">
      <c r="A24" s="13"/>
      <c r="B24" s="2"/>
      <c r="C24" s="2"/>
      <c r="D24" s="2"/>
      <c r="E24" s="2"/>
      <c r="F24" s="2"/>
      <c r="G24" s="2"/>
      <c r="H24" s="2"/>
      <c r="I24" s="2"/>
      <c r="J24" s="2"/>
      <c r="K24" s="2"/>
      <c r="L24" s="2"/>
      <c r="M24" s="2"/>
      <c r="N24" s="2"/>
      <c r="O24" s="19"/>
      <c r="P24" s="2"/>
      <c r="X24" s="2"/>
      <c r="Y24" s="2"/>
      <c r="Z24" s="2"/>
      <c r="AA24" s="2"/>
      <c r="AB24" s="2"/>
      <c r="AC24" s="2"/>
    </row>
    <row r="25" ht="13.5" customHeight="1">
      <c r="A25" s="13"/>
      <c r="B25" s="14"/>
      <c r="C25" s="15"/>
      <c r="D25" s="16"/>
      <c r="E25" s="2"/>
      <c r="F25" s="17"/>
      <c r="G25" s="17"/>
      <c r="H25" s="17"/>
      <c r="I25" s="17"/>
      <c r="J25" s="17"/>
      <c r="K25" s="17"/>
      <c r="L25" s="17"/>
      <c r="M25" s="2"/>
      <c r="N25" s="33"/>
      <c r="O25" s="19"/>
      <c r="P25" s="2"/>
      <c r="X25" s="2"/>
      <c r="Y25" s="2"/>
      <c r="Z25" s="2"/>
      <c r="AA25" s="2"/>
      <c r="AB25" s="2"/>
      <c r="AC25" s="2"/>
    </row>
    <row r="26" ht="3.75" customHeight="1">
      <c r="A26" s="13"/>
      <c r="B26" s="2"/>
      <c r="C26" s="2"/>
      <c r="D26" s="2"/>
      <c r="E26" s="2"/>
      <c r="F26" s="2"/>
      <c r="G26" s="2"/>
      <c r="H26" s="2"/>
      <c r="I26" s="2"/>
      <c r="J26" s="2"/>
      <c r="K26" s="2"/>
      <c r="L26" s="2"/>
      <c r="M26" s="2"/>
      <c r="N26" s="5"/>
      <c r="O26" s="19"/>
      <c r="P26" s="2"/>
      <c r="X26" s="2"/>
      <c r="Y26" s="2"/>
      <c r="Z26" s="2"/>
      <c r="AA26" s="2"/>
      <c r="AB26" s="2"/>
      <c r="AC26" s="2"/>
    </row>
    <row r="27" ht="13.5" customHeight="1">
      <c r="A27" s="13"/>
      <c r="B27" s="14" t="s">
        <v>20</v>
      </c>
      <c r="C27" s="15"/>
      <c r="D27" s="16"/>
      <c r="E27" s="2"/>
      <c r="F27" s="30" t="s">
        <v>21</v>
      </c>
      <c r="G27" s="31"/>
      <c r="H27" s="31"/>
      <c r="I27" s="31"/>
      <c r="J27" s="31"/>
      <c r="K27" s="31"/>
      <c r="L27" s="31"/>
      <c r="M27" s="31"/>
      <c r="N27" s="32"/>
      <c r="O27" s="19"/>
      <c r="P27" s="2"/>
      <c r="X27" s="2"/>
      <c r="Y27" s="2"/>
      <c r="Z27" s="2"/>
      <c r="AA27" s="2"/>
      <c r="AB27" s="2"/>
      <c r="AC27" s="2"/>
    </row>
    <row r="28" ht="3.75" customHeight="1">
      <c r="A28" s="13"/>
      <c r="B28" s="2"/>
      <c r="C28" s="2"/>
      <c r="D28" s="2"/>
      <c r="E28" s="2"/>
      <c r="F28" s="2"/>
      <c r="G28" s="2"/>
      <c r="H28" s="2"/>
      <c r="I28" s="2"/>
      <c r="J28" s="2"/>
      <c r="K28" s="2"/>
      <c r="L28" s="2"/>
      <c r="M28" s="2"/>
      <c r="N28" s="2"/>
      <c r="O28" s="19"/>
      <c r="P28" s="2"/>
      <c r="X28" s="2"/>
      <c r="Y28" s="2"/>
      <c r="Z28" s="2"/>
      <c r="AA28" s="2"/>
      <c r="AB28" s="2"/>
      <c r="AC28" s="2"/>
    </row>
    <row r="29" ht="9.75" customHeight="1">
      <c r="A29" s="2"/>
      <c r="B29" s="2"/>
      <c r="C29" s="2"/>
      <c r="D29" s="2"/>
      <c r="E29" s="2"/>
      <c r="F29" s="2"/>
      <c r="G29" s="2"/>
      <c r="H29" s="2"/>
      <c r="I29" s="2"/>
      <c r="J29" s="2"/>
      <c r="K29" s="2"/>
      <c r="L29" s="2"/>
      <c r="M29" s="2"/>
      <c r="N29" s="5"/>
      <c r="O29" s="2"/>
      <c r="P29" s="2"/>
      <c r="X29" s="2"/>
      <c r="Y29" s="2"/>
      <c r="Z29" s="2"/>
      <c r="AA29" s="2"/>
      <c r="AB29" s="2"/>
      <c r="AC29" s="2"/>
    </row>
    <row r="30" ht="12.75" customHeight="1">
      <c r="A30" s="4" t="s">
        <v>22</v>
      </c>
      <c r="B30" s="4"/>
      <c r="C30" s="2"/>
      <c r="D30" s="2"/>
      <c r="E30" s="2"/>
      <c r="F30" s="2"/>
      <c r="G30" s="2"/>
      <c r="H30" s="2"/>
      <c r="I30" s="2"/>
      <c r="J30" s="2"/>
      <c r="K30" s="2"/>
      <c r="L30" s="2"/>
      <c r="M30" s="2"/>
      <c r="N30" s="6" t="s">
        <v>3</v>
      </c>
      <c r="O30" s="2"/>
      <c r="P30" s="2"/>
      <c r="X30" s="2"/>
      <c r="Y30" s="2"/>
      <c r="Z30" s="2"/>
      <c r="AA30" s="2"/>
      <c r="AB30" s="2"/>
      <c r="AC30" s="2"/>
    </row>
    <row r="31" ht="2.25" customHeight="1">
      <c r="A31" s="2"/>
      <c r="B31" s="2"/>
      <c r="C31" s="2"/>
      <c r="D31" s="2"/>
      <c r="E31" s="2"/>
      <c r="F31" s="2"/>
      <c r="G31" s="2"/>
      <c r="H31" s="2"/>
      <c r="I31" s="2"/>
      <c r="J31" s="2"/>
      <c r="K31" s="2"/>
      <c r="L31" s="2"/>
      <c r="M31" s="2"/>
      <c r="N31" s="5"/>
      <c r="O31" s="2"/>
      <c r="P31" s="2"/>
      <c r="X31" s="2"/>
      <c r="Y31" s="2"/>
      <c r="Z31" s="2"/>
      <c r="AA31" s="2"/>
      <c r="AB31" s="2"/>
      <c r="AC31" s="2"/>
    </row>
    <row r="32" ht="3.75" customHeight="1">
      <c r="A32" s="8"/>
      <c r="B32" s="9"/>
      <c r="C32" s="9"/>
      <c r="D32" s="9"/>
      <c r="E32" s="9"/>
      <c r="F32" s="9"/>
      <c r="G32" s="9"/>
      <c r="H32" s="9"/>
      <c r="I32" s="9"/>
      <c r="J32" s="9"/>
      <c r="K32" s="9"/>
      <c r="L32" s="9"/>
      <c r="M32" s="9"/>
      <c r="N32" s="11"/>
      <c r="O32" s="12"/>
      <c r="P32" s="2"/>
      <c r="X32" s="2"/>
      <c r="Y32" s="2"/>
      <c r="Z32" s="2"/>
      <c r="AA32" s="2"/>
      <c r="AB32" s="2"/>
      <c r="AC32" s="2"/>
    </row>
    <row r="33" ht="12.75" customHeight="1">
      <c r="A33" s="13"/>
      <c r="B33" s="14" t="s">
        <v>23</v>
      </c>
      <c r="C33" s="15"/>
      <c r="D33" s="16"/>
      <c r="E33" s="2"/>
      <c r="F33" s="34"/>
      <c r="G33" s="31"/>
      <c r="H33" s="31"/>
      <c r="I33" s="31"/>
      <c r="J33" s="31"/>
      <c r="K33" s="31"/>
      <c r="L33" s="32"/>
      <c r="M33" s="2"/>
      <c r="N33" s="18" t="s">
        <v>24</v>
      </c>
      <c r="O33" s="19"/>
      <c r="P33" s="2"/>
      <c r="X33" s="2" t="s">
        <v>24</v>
      </c>
      <c r="Y33" s="2" t="s">
        <v>25</v>
      </c>
      <c r="Z33" s="2" t="s">
        <v>26</v>
      </c>
      <c r="AA33" s="2" t="s">
        <v>27</v>
      </c>
      <c r="AB33" s="2" t="s">
        <v>28</v>
      </c>
      <c r="AC33" s="2" t="s">
        <v>29</v>
      </c>
    </row>
    <row r="34" ht="3.75" customHeight="1">
      <c r="A34" s="13"/>
      <c r="B34" s="2"/>
      <c r="C34" s="2"/>
      <c r="D34" s="2"/>
      <c r="E34" s="2"/>
      <c r="F34" s="2"/>
      <c r="G34" s="2"/>
      <c r="H34" s="2"/>
      <c r="I34" s="2"/>
      <c r="J34" s="2"/>
      <c r="K34" s="2"/>
      <c r="L34" s="2"/>
      <c r="M34" s="2"/>
      <c r="N34" s="5"/>
      <c r="O34" s="19"/>
      <c r="P34" s="2"/>
      <c r="X34" s="2"/>
      <c r="Y34" s="2"/>
      <c r="Z34" s="2"/>
      <c r="AA34" s="2"/>
      <c r="AB34" s="2"/>
      <c r="AC34" s="2"/>
    </row>
    <row r="35" ht="13.5" customHeight="1">
      <c r="A35" s="13"/>
      <c r="B35" s="14" t="s">
        <v>30</v>
      </c>
      <c r="C35" s="15"/>
      <c r="D35" s="16"/>
      <c r="E35" s="2"/>
      <c r="F35" s="35">
        <v>0.0</v>
      </c>
      <c r="G35" s="17"/>
      <c r="H35" s="17"/>
      <c r="I35" s="17"/>
      <c r="J35" s="17"/>
      <c r="K35" s="17"/>
      <c r="L35" s="17" t="s">
        <v>31</v>
      </c>
      <c r="M35" s="2"/>
      <c r="N35" s="18" t="s">
        <v>32</v>
      </c>
      <c r="O35" s="19"/>
      <c r="P35" s="2"/>
      <c r="X35" s="2" t="s">
        <v>32</v>
      </c>
      <c r="Y35" s="2" t="s">
        <v>33</v>
      </c>
      <c r="Z35" s="2" t="s">
        <v>34</v>
      </c>
      <c r="AA35" s="2" t="s">
        <v>35</v>
      </c>
      <c r="AB35" s="2"/>
      <c r="AC35" s="2"/>
    </row>
    <row r="36" ht="3.75" customHeight="1">
      <c r="A36" s="13"/>
      <c r="B36" s="2"/>
      <c r="C36" s="2"/>
      <c r="D36" s="2"/>
      <c r="E36" s="2"/>
      <c r="F36" s="2"/>
      <c r="G36" s="2"/>
      <c r="H36" s="2"/>
      <c r="I36" s="2"/>
      <c r="J36" s="2"/>
      <c r="K36" s="2"/>
      <c r="L36" s="2"/>
      <c r="M36" s="2"/>
      <c r="N36" s="5"/>
      <c r="O36" s="19"/>
      <c r="P36" s="2"/>
      <c r="X36" s="2"/>
      <c r="Y36" s="2"/>
      <c r="Z36" s="2"/>
      <c r="AA36" s="2"/>
      <c r="AB36" s="2"/>
      <c r="AC36" s="2"/>
    </row>
    <row r="37" ht="12.75" customHeight="1">
      <c r="A37" s="13"/>
      <c r="B37" s="14" t="s">
        <v>36</v>
      </c>
      <c r="C37" s="15"/>
      <c r="D37" s="16"/>
      <c r="E37" s="2"/>
      <c r="F37" s="36" t="s">
        <v>37</v>
      </c>
      <c r="G37" s="17"/>
      <c r="H37" s="36" t="s">
        <v>38</v>
      </c>
      <c r="I37" s="2"/>
      <c r="J37" s="2" t="s">
        <v>39</v>
      </c>
      <c r="K37" s="17"/>
      <c r="L37" s="17"/>
      <c r="M37" s="2"/>
      <c r="N37" s="18" t="s">
        <v>40</v>
      </c>
      <c r="O37" s="19"/>
      <c r="P37" s="2"/>
      <c r="X37" s="2" t="s">
        <v>41</v>
      </c>
      <c r="Y37" s="2" t="s">
        <v>42</v>
      </c>
      <c r="Z37" s="2" t="s">
        <v>43</v>
      </c>
      <c r="AA37" s="2" t="s">
        <v>28</v>
      </c>
      <c r="AB37" s="2" t="s">
        <v>44</v>
      </c>
      <c r="AC37" s="2" t="s">
        <v>40</v>
      </c>
    </row>
    <row r="38" ht="3.75" customHeight="1">
      <c r="A38" s="13"/>
      <c r="B38" s="2"/>
      <c r="C38" s="2"/>
      <c r="D38" s="2"/>
      <c r="E38" s="2"/>
      <c r="F38" s="2"/>
      <c r="G38" s="2"/>
      <c r="H38" s="2"/>
      <c r="I38" s="2"/>
      <c r="J38" s="2"/>
      <c r="K38" s="2"/>
      <c r="L38" s="2"/>
      <c r="M38" s="2"/>
      <c r="N38" s="5"/>
      <c r="O38" s="19"/>
      <c r="P38" s="2"/>
      <c r="X38" s="2"/>
      <c r="Y38" s="2"/>
      <c r="Z38" s="2"/>
      <c r="AA38" s="2"/>
      <c r="AB38" s="2"/>
      <c r="AC38" s="2"/>
    </row>
    <row r="39" ht="13.5" customHeight="1">
      <c r="A39" s="13"/>
      <c r="B39" s="2"/>
      <c r="C39" s="2"/>
      <c r="D39" s="2"/>
      <c r="E39" s="2"/>
      <c r="F39" s="17"/>
      <c r="G39" s="17"/>
      <c r="H39" s="17"/>
      <c r="I39" s="2"/>
      <c r="J39" s="2" t="s">
        <v>45</v>
      </c>
      <c r="K39" s="17"/>
      <c r="L39" s="17"/>
      <c r="M39" s="2"/>
      <c r="N39" s="18"/>
      <c r="O39" s="19"/>
      <c r="P39" s="2"/>
      <c r="X39" s="2" t="s">
        <v>41</v>
      </c>
      <c r="Y39" s="2" t="s">
        <v>42</v>
      </c>
      <c r="Z39" s="2" t="s">
        <v>43</v>
      </c>
      <c r="AA39" s="2" t="s">
        <v>28</v>
      </c>
      <c r="AB39" s="2" t="s">
        <v>44</v>
      </c>
      <c r="AC39" s="2" t="s">
        <v>40</v>
      </c>
    </row>
    <row r="40" ht="3.75" customHeight="1">
      <c r="A40" s="13"/>
      <c r="B40" s="2"/>
      <c r="C40" s="2"/>
      <c r="D40" s="2"/>
      <c r="E40" s="2"/>
      <c r="F40" s="2"/>
      <c r="G40" s="2"/>
      <c r="H40" s="2"/>
      <c r="I40" s="2"/>
      <c r="J40" s="2"/>
      <c r="K40" s="2"/>
      <c r="L40" s="2"/>
      <c r="M40" s="2"/>
      <c r="N40" s="5"/>
      <c r="O40" s="19"/>
      <c r="P40" s="2"/>
      <c r="X40" s="2"/>
      <c r="Y40" s="2"/>
      <c r="Z40" s="2"/>
      <c r="AA40" s="2"/>
      <c r="AB40" s="2"/>
      <c r="AC40" s="2"/>
    </row>
    <row r="41" ht="13.5" customHeight="1">
      <c r="A41" s="13"/>
      <c r="B41" s="2"/>
      <c r="C41" s="2"/>
      <c r="D41" s="2"/>
      <c r="E41" s="2"/>
      <c r="F41" s="17"/>
      <c r="G41" s="17"/>
      <c r="H41" s="17"/>
      <c r="I41" s="2"/>
      <c r="J41" s="2" t="s">
        <v>46</v>
      </c>
      <c r="K41" s="17"/>
      <c r="L41" s="17"/>
      <c r="M41" s="2"/>
      <c r="N41" s="18"/>
      <c r="O41" s="19"/>
      <c r="P41" s="2"/>
      <c r="X41" s="2" t="s">
        <v>41</v>
      </c>
      <c r="Y41" s="2" t="s">
        <v>42</v>
      </c>
      <c r="Z41" s="2" t="s">
        <v>43</v>
      </c>
      <c r="AA41" s="2" t="s">
        <v>28</v>
      </c>
      <c r="AB41" s="2" t="s">
        <v>44</v>
      </c>
      <c r="AC41" s="2" t="s">
        <v>40</v>
      </c>
    </row>
    <row r="42" ht="3.75" customHeight="1">
      <c r="A42" s="13"/>
      <c r="B42" s="2"/>
      <c r="C42" s="2"/>
      <c r="D42" s="2"/>
      <c r="E42" s="2"/>
      <c r="F42" s="2"/>
      <c r="G42" s="2"/>
      <c r="H42" s="17"/>
      <c r="I42" s="2"/>
      <c r="J42" s="2"/>
      <c r="K42" s="2"/>
      <c r="L42" s="2"/>
      <c r="M42" s="2"/>
      <c r="N42" s="5"/>
      <c r="O42" s="19"/>
      <c r="P42" s="2"/>
      <c r="X42" s="2"/>
      <c r="Y42" s="2"/>
      <c r="Z42" s="2"/>
      <c r="AA42" s="2"/>
      <c r="AB42" s="2"/>
      <c r="AC42" s="2"/>
    </row>
    <row r="43" ht="13.5" customHeight="1">
      <c r="A43" s="13"/>
      <c r="B43" s="2"/>
      <c r="C43" s="2"/>
      <c r="D43" s="2"/>
      <c r="E43" s="2"/>
      <c r="F43" s="17"/>
      <c r="G43" s="17"/>
      <c r="H43" s="17"/>
      <c r="I43" s="2"/>
      <c r="J43" s="2" t="s">
        <v>47</v>
      </c>
      <c r="K43" s="17"/>
      <c r="L43" s="17"/>
      <c r="M43" s="2"/>
      <c r="N43" s="18"/>
      <c r="O43" s="19"/>
      <c r="P43" s="2"/>
      <c r="X43" s="2" t="s">
        <v>41</v>
      </c>
      <c r="Y43" s="2" t="s">
        <v>42</v>
      </c>
      <c r="Z43" s="2" t="s">
        <v>43</v>
      </c>
      <c r="AA43" s="2" t="s">
        <v>28</v>
      </c>
      <c r="AB43" s="2" t="s">
        <v>44</v>
      </c>
      <c r="AC43" s="2" t="s">
        <v>40</v>
      </c>
    </row>
    <row r="44" ht="3.75" customHeight="1">
      <c r="A44" s="24"/>
      <c r="B44" s="17"/>
      <c r="C44" s="17"/>
      <c r="D44" s="17"/>
      <c r="E44" s="17"/>
      <c r="F44" s="17"/>
      <c r="G44" s="17"/>
      <c r="H44" s="17"/>
      <c r="I44" s="17"/>
      <c r="J44" s="17"/>
      <c r="K44" s="17"/>
      <c r="L44" s="17"/>
      <c r="M44" s="17"/>
      <c r="N44" s="25"/>
      <c r="O44" s="26"/>
      <c r="P44" s="2"/>
      <c r="X44" s="2"/>
      <c r="Y44" s="2"/>
      <c r="Z44" s="2"/>
      <c r="AA44" s="2"/>
      <c r="AB44" s="2"/>
      <c r="AC44" s="2"/>
    </row>
    <row r="45" ht="9.75" customHeight="1">
      <c r="A45" s="2"/>
      <c r="B45" s="2"/>
      <c r="C45" s="2"/>
      <c r="D45" s="2"/>
      <c r="E45" s="2"/>
      <c r="F45" s="2"/>
      <c r="G45" s="2"/>
      <c r="H45" s="2"/>
      <c r="I45" s="2"/>
      <c r="J45" s="2"/>
      <c r="K45" s="2"/>
      <c r="L45" s="2"/>
      <c r="M45" s="2"/>
      <c r="N45" s="5"/>
      <c r="O45" s="2"/>
      <c r="P45" s="2"/>
      <c r="X45" s="2"/>
      <c r="Y45" s="2"/>
      <c r="Z45" s="2"/>
      <c r="AA45" s="2"/>
      <c r="AB45" s="2"/>
      <c r="AC45" s="2"/>
    </row>
    <row r="46" ht="12.75" customHeight="1">
      <c r="A46" s="4" t="s">
        <v>48</v>
      </c>
      <c r="B46" s="4"/>
      <c r="C46" s="2"/>
      <c r="D46" s="2"/>
      <c r="E46" s="2"/>
      <c r="F46" s="2"/>
      <c r="G46" s="2"/>
      <c r="H46" s="2"/>
      <c r="I46" s="2"/>
      <c r="J46" s="2"/>
      <c r="K46" s="2"/>
      <c r="L46" s="2"/>
      <c r="M46" s="37"/>
      <c r="N46" s="6" t="s">
        <v>49</v>
      </c>
      <c r="O46" s="2"/>
      <c r="P46" s="2"/>
      <c r="X46" s="2"/>
      <c r="Y46" s="2"/>
      <c r="Z46" s="2"/>
      <c r="AA46" s="2"/>
      <c r="AB46" s="2"/>
      <c r="AC46" s="2"/>
    </row>
    <row r="47" ht="2.25" customHeight="1">
      <c r="A47" s="2"/>
      <c r="B47" s="2"/>
      <c r="C47" s="2"/>
      <c r="D47" s="2"/>
      <c r="E47" s="2"/>
      <c r="F47" s="2"/>
      <c r="G47" s="2"/>
      <c r="H47" s="2"/>
      <c r="I47" s="2"/>
      <c r="J47" s="2"/>
      <c r="K47" s="2"/>
      <c r="L47" s="2"/>
      <c r="M47" s="2"/>
      <c r="N47" s="5"/>
      <c r="O47" s="2"/>
      <c r="P47" s="2"/>
      <c r="Q47" s="2"/>
      <c r="R47" s="2"/>
      <c r="S47" s="2"/>
      <c r="T47" s="2"/>
      <c r="U47" s="2"/>
      <c r="V47" s="2"/>
      <c r="W47" s="2"/>
      <c r="X47" s="2"/>
      <c r="Y47" s="2"/>
      <c r="Z47" s="2"/>
      <c r="AA47" s="2"/>
      <c r="AB47" s="2"/>
      <c r="AC47" s="2"/>
    </row>
    <row r="48" ht="3.75" customHeight="1">
      <c r="A48" s="8"/>
      <c r="B48" s="9"/>
      <c r="C48" s="9"/>
      <c r="D48" s="9"/>
      <c r="E48" s="9"/>
      <c r="F48" s="9"/>
      <c r="G48" s="9"/>
      <c r="H48" s="9"/>
      <c r="I48" s="9"/>
      <c r="J48" s="9"/>
      <c r="K48" s="9"/>
      <c r="L48" s="9"/>
      <c r="M48" s="9"/>
      <c r="N48" s="11"/>
      <c r="O48" s="12"/>
      <c r="P48" s="2"/>
      <c r="Q48" s="2"/>
      <c r="R48" s="2"/>
      <c r="S48" s="2"/>
      <c r="T48" s="2"/>
      <c r="U48" s="2"/>
      <c r="V48" s="2"/>
      <c r="W48" s="2"/>
      <c r="X48" s="2"/>
      <c r="Y48" s="2"/>
      <c r="Z48" s="2"/>
      <c r="AA48" s="2"/>
      <c r="AB48" s="2"/>
      <c r="AC48" s="2"/>
    </row>
    <row r="49" ht="12.75" customHeight="1">
      <c r="A49" s="13"/>
      <c r="B49" s="14" t="s">
        <v>50</v>
      </c>
      <c r="C49" s="15"/>
      <c r="D49" s="16"/>
      <c r="E49" s="2"/>
      <c r="F49" s="17"/>
      <c r="G49" s="17"/>
      <c r="H49" s="36" t="s">
        <v>51</v>
      </c>
      <c r="I49" s="36"/>
      <c r="J49" s="36"/>
      <c r="K49" s="17"/>
      <c r="L49" s="38" t="s">
        <v>52</v>
      </c>
      <c r="M49" s="2"/>
      <c r="N49" s="18">
        <v>1700.0</v>
      </c>
      <c r="O49" s="19"/>
      <c r="P49" s="2"/>
      <c r="Q49" s="2"/>
      <c r="R49" s="2"/>
      <c r="S49" s="2"/>
      <c r="T49" s="2"/>
      <c r="U49" s="2"/>
      <c r="V49" s="2"/>
      <c r="W49" s="2"/>
      <c r="X49" s="2">
        <v>15.0</v>
      </c>
      <c r="Y49" s="2">
        <v>1080.0</v>
      </c>
      <c r="Z49" s="2">
        <v>1700.0</v>
      </c>
      <c r="AA49" s="2">
        <v>1917.0</v>
      </c>
      <c r="AB49" s="2">
        <v>1948.0</v>
      </c>
      <c r="AC49" s="2">
        <v>1966.0</v>
      </c>
    </row>
    <row r="50" ht="3.75" customHeight="1">
      <c r="A50" s="13"/>
      <c r="B50" s="2"/>
      <c r="C50" s="2"/>
      <c r="D50" s="2"/>
      <c r="E50" s="2"/>
      <c r="F50" s="2"/>
      <c r="G50" s="2"/>
      <c r="H50" s="2"/>
      <c r="I50" s="2"/>
      <c r="J50" s="2"/>
      <c r="K50" s="2"/>
      <c r="L50" s="2"/>
      <c r="M50" s="2"/>
      <c r="N50" s="5"/>
      <c r="O50" s="19"/>
      <c r="P50" s="2"/>
      <c r="Q50" s="2"/>
      <c r="R50" s="2"/>
      <c r="S50" s="2"/>
      <c r="T50" s="2"/>
      <c r="U50" s="2"/>
      <c r="V50" s="2"/>
      <c r="W50" s="2"/>
      <c r="X50" s="2"/>
      <c r="Y50" s="2"/>
      <c r="Z50" s="2"/>
      <c r="AA50" s="2"/>
      <c r="AB50" s="2"/>
      <c r="AC50" s="2"/>
    </row>
    <row r="51" ht="13.5" customHeight="1">
      <c r="A51" s="13"/>
      <c r="B51" s="14" t="s">
        <v>53</v>
      </c>
      <c r="C51" s="15"/>
      <c r="D51" s="16" t="s">
        <v>54</v>
      </c>
      <c r="E51" s="2"/>
      <c r="F51" s="17"/>
      <c r="G51" s="17"/>
      <c r="H51" s="17"/>
      <c r="I51" s="17"/>
      <c r="J51" s="17"/>
      <c r="K51" s="17"/>
      <c r="L51" s="17"/>
      <c r="M51" s="2"/>
      <c r="N51" s="18"/>
      <c r="O51" s="19"/>
      <c r="P51" s="2"/>
      <c r="Q51" s="2"/>
      <c r="R51" s="2"/>
      <c r="S51" s="2"/>
      <c r="T51" s="2"/>
      <c r="U51" s="2"/>
      <c r="V51" s="2"/>
      <c r="W51" s="2"/>
      <c r="X51" s="2"/>
      <c r="Y51" s="2"/>
      <c r="Z51" s="2"/>
      <c r="AA51" s="2"/>
      <c r="AB51" s="2"/>
      <c r="AC51" s="2"/>
    </row>
    <row r="52" ht="3.75" customHeight="1">
      <c r="A52" s="13"/>
      <c r="B52" s="2"/>
      <c r="C52" s="2"/>
      <c r="D52" s="2"/>
      <c r="E52" s="2"/>
      <c r="F52" s="2"/>
      <c r="G52" s="2"/>
      <c r="H52" s="2"/>
      <c r="I52" s="2"/>
      <c r="J52" s="2"/>
      <c r="K52" s="2"/>
      <c r="L52" s="2"/>
      <c r="M52" s="2"/>
      <c r="N52" s="5"/>
      <c r="O52" s="19"/>
      <c r="P52" s="2"/>
      <c r="Q52" s="2"/>
      <c r="R52" s="2"/>
      <c r="S52" s="2"/>
      <c r="T52" s="2"/>
      <c r="U52" s="2"/>
      <c r="V52" s="2"/>
      <c r="W52" s="2"/>
      <c r="X52" s="2"/>
      <c r="Y52" s="2"/>
      <c r="Z52" s="2"/>
      <c r="AA52" s="2"/>
      <c r="AB52" s="2"/>
      <c r="AC52" s="2"/>
    </row>
    <row r="53" ht="13.5" customHeight="1">
      <c r="A53" s="13"/>
      <c r="B53" s="14" t="s">
        <v>55</v>
      </c>
      <c r="C53" s="15"/>
      <c r="D53" s="16" t="s">
        <v>56</v>
      </c>
      <c r="E53" s="23"/>
      <c r="F53" s="39"/>
      <c r="G53" s="17"/>
      <c r="H53" s="17"/>
      <c r="I53" s="17"/>
      <c r="J53" s="17"/>
      <c r="K53" s="17"/>
      <c r="L53" s="17"/>
      <c r="M53" s="2"/>
      <c r="N53" s="18"/>
      <c r="O53" s="19"/>
      <c r="P53" s="2"/>
      <c r="Q53" s="2"/>
      <c r="R53" s="2"/>
      <c r="S53" s="2"/>
      <c r="T53" s="2"/>
      <c r="U53" s="2"/>
      <c r="V53" s="2"/>
      <c r="W53" s="2"/>
      <c r="X53" s="2"/>
      <c r="Y53" s="2"/>
      <c r="Z53" s="2"/>
      <c r="AA53" s="2"/>
      <c r="AB53" s="2"/>
      <c r="AC53" s="2"/>
    </row>
    <row r="54" ht="3.75" customHeight="1">
      <c r="A54" s="13"/>
      <c r="B54" s="2"/>
      <c r="C54" s="2"/>
      <c r="D54" s="2"/>
      <c r="E54" s="2"/>
      <c r="F54" s="2"/>
      <c r="G54" s="2"/>
      <c r="H54" s="2"/>
      <c r="I54" s="2"/>
      <c r="J54" s="2"/>
      <c r="K54" s="9"/>
      <c r="L54" s="9"/>
      <c r="M54" s="2"/>
      <c r="N54" s="5"/>
      <c r="O54" s="19"/>
      <c r="P54" s="2"/>
      <c r="Q54" s="2"/>
      <c r="R54" s="2"/>
      <c r="S54" s="2"/>
      <c r="T54" s="2"/>
      <c r="U54" s="2"/>
      <c r="V54" s="2"/>
      <c r="W54" s="2"/>
      <c r="X54" s="2"/>
      <c r="Y54" s="2"/>
      <c r="Z54" s="2"/>
      <c r="AA54" s="2"/>
      <c r="AB54" s="2"/>
      <c r="AC54" s="2"/>
    </row>
    <row r="55" ht="13.5" customHeight="1">
      <c r="A55" s="13"/>
      <c r="B55" s="14" t="s">
        <v>57</v>
      </c>
      <c r="C55" s="15"/>
      <c r="D55" s="16" t="s">
        <v>58</v>
      </c>
      <c r="E55" s="2"/>
      <c r="F55" s="17"/>
      <c r="G55" s="17"/>
      <c r="H55" s="17"/>
      <c r="I55" s="17"/>
      <c r="J55" s="17"/>
      <c r="K55" s="17"/>
      <c r="L55" s="17"/>
      <c r="M55" s="2"/>
      <c r="N55" s="18"/>
      <c r="O55" s="19"/>
      <c r="P55" s="2"/>
      <c r="Q55" s="2"/>
      <c r="R55" s="2"/>
      <c r="S55" s="2"/>
      <c r="T55" s="2"/>
      <c r="U55" s="2"/>
      <c r="V55" s="2"/>
      <c r="W55" s="2"/>
      <c r="X55" s="2"/>
      <c r="Y55" s="2"/>
      <c r="Z55" s="2"/>
      <c r="AA55" s="2"/>
      <c r="AB55" s="2"/>
      <c r="AC55" s="2"/>
    </row>
    <row r="56" ht="3.75" customHeight="1">
      <c r="A56" s="24"/>
      <c r="B56" s="17"/>
      <c r="C56" s="17"/>
      <c r="D56" s="17"/>
      <c r="E56" s="17"/>
      <c r="F56" s="17"/>
      <c r="G56" s="17"/>
      <c r="H56" s="17"/>
      <c r="I56" s="17"/>
      <c r="J56" s="17"/>
      <c r="K56" s="17"/>
      <c r="L56" s="17"/>
      <c r="M56" s="17"/>
      <c r="N56" s="25"/>
      <c r="O56" s="26"/>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5"/>
      <c r="O57" s="2"/>
      <c r="P57" s="2"/>
      <c r="Q57" s="2"/>
      <c r="R57" s="2"/>
      <c r="S57" s="2"/>
      <c r="T57" s="2"/>
      <c r="U57" s="2"/>
      <c r="V57" s="2"/>
      <c r="W57" s="2"/>
      <c r="X57" s="2"/>
      <c r="Y57" s="2"/>
      <c r="Z57" s="2"/>
      <c r="AA57" s="2"/>
      <c r="AB57" s="2"/>
      <c r="AC57" s="2"/>
    </row>
    <row r="58" ht="12.75" customHeight="1">
      <c r="A58" s="4" t="s">
        <v>59</v>
      </c>
      <c r="B58" s="4"/>
      <c r="C58" s="2"/>
      <c r="D58" s="2"/>
      <c r="E58" s="2"/>
      <c r="F58" s="40" t="s">
        <v>60</v>
      </c>
      <c r="G58" s="2"/>
      <c r="H58" s="2"/>
      <c r="I58" s="2"/>
      <c r="J58" s="2"/>
      <c r="K58" s="2"/>
      <c r="L58" s="2"/>
      <c r="M58" s="2"/>
      <c r="N58" s="6" t="s">
        <v>61</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5"/>
      <c r="O59" s="2"/>
      <c r="P59" s="2"/>
      <c r="Q59" s="2"/>
      <c r="R59" s="2"/>
      <c r="S59" s="2"/>
      <c r="T59" s="2"/>
      <c r="U59" s="2"/>
      <c r="V59" s="2"/>
      <c r="W59" s="2"/>
      <c r="X59" s="2"/>
      <c r="Y59" s="2"/>
      <c r="Z59" s="2"/>
      <c r="AA59" s="2"/>
      <c r="AB59" s="2"/>
      <c r="AC59" s="2"/>
    </row>
    <row r="60" ht="3.75" customHeight="1">
      <c r="A60" s="8"/>
      <c r="B60" s="9"/>
      <c r="C60" s="9"/>
      <c r="D60" s="9"/>
      <c r="E60" s="9"/>
      <c r="F60" s="9"/>
      <c r="G60" s="9"/>
      <c r="H60" s="9"/>
      <c r="I60" s="9"/>
      <c r="J60" s="9"/>
      <c r="K60" s="9"/>
      <c r="L60" s="9"/>
      <c r="M60" s="9"/>
      <c r="N60" s="11"/>
      <c r="O60" s="12"/>
      <c r="P60" s="2"/>
      <c r="Q60" s="2"/>
      <c r="R60" s="2"/>
      <c r="S60" s="2"/>
      <c r="T60" s="2"/>
      <c r="U60" s="2"/>
      <c r="V60" s="2"/>
      <c r="W60" s="2"/>
      <c r="X60" s="2"/>
      <c r="Y60" s="2"/>
      <c r="Z60" s="2"/>
      <c r="AA60" s="2"/>
      <c r="AB60" s="2"/>
      <c r="AC60" s="2"/>
    </row>
    <row r="61" ht="13.5" customHeight="1">
      <c r="A61" s="13"/>
      <c r="B61" s="14" t="s">
        <v>62</v>
      </c>
      <c r="C61" s="15"/>
      <c r="D61" s="16"/>
      <c r="E61" s="2"/>
      <c r="F61" s="18">
        <v>350.0</v>
      </c>
      <c r="G61" s="2"/>
      <c r="H61" s="2"/>
      <c r="I61" s="2"/>
      <c r="J61" s="2"/>
      <c r="K61" s="2"/>
      <c r="L61" s="2"/>
      <c r="M61" s="2"/>
      <c r="N61" s="2"/>
      <c r="O61" s="19"/>
      <c r="P61" s="2"/>
      <c r="Q61" s="2"/>
      <c r="R61" s="2"/>
      <c r="S61" s="2"/>
      <c r="T61" s="2"/>
      <c r="U61" s="2"/>
      <c r="V61" s="2"/>
      <c r="W61" s="2"/>
      <c r="X61" s="2"/>
      <c r="Y61" s="2"/>
      <c r="Z61" s="2"/>
      <c r="AA61" s="2"/>
      <c r="AB61" s="2"/>
      <c r="AC61" s="2"/>
    </row>
    <row r="62" ht="3.75" customHeight="1">
      <c r="A62" s="13"/>
      <c r="B62" s="2"/>
      <c r="C62" s="2"/>
      <c r="D62" s="2"/>
      <c r="E62" s="2"/>
      <c r="F62" s="2"/>
      <c r="G62" s="2"/>
      <c r="H62" s="2"/>
      <c r="I62" s="2"/>
      <c r="J62" s="2"/>
      <c r="K62" s="2"/>
      <c r="L62" s="2"/>
      <c r="M62" s="2"/>
      <c r="N62" s="2"/>
      <c r="O62" s="19"/>
      <c r="P62" s="2"/>
      <c r="Q62" s="2"/>
      <c r="R62" s="2"/>
      <c r="S62" s="2"/>
      <c r="T62" s="2"/>
      <c r="U62" s="2"/>
      <c r="V62" s="2"/>
      <c r="W62" s="2"/>
      <c r="X62" s="2"/>
      <c r="Y62" s="2"/>
      <c r="Z62" s="2"/>
      <c r="AA62" s="2"/>
      <c r="AB62" s="2"/>
      <c r="AC62" s="2"/>
    </row>
    <row r="63" ht="13.5" customHeight="1">
      <c r="A63" s="13"/>
      <c r="B63" s="14" t="s">
        <v>63</v>
      </c>
      <c r="C63" s="15"/>
      <c r="D63" s="16"/>
      <c r="E63" s="2"/>
      <c r="F63" s="34">
        <v>0.0</v>
      </c>
      <c r="G63" s="31"/>
      <c r="H63" s="31"/>
      <c r="I63" s="31"/>
      <c r="J63" s="31"/>
      <c r="K63" s="31"/>
      <c r="L63" s="32"/>
      <c r="M63" s="2"/>
      <c r="N63" s="18" t="s">
        <v>64</v>
      </c>
      <c r="O63" s="19"/>
      <c r="P63" s="2"/>
      <c r="Q63" s="2"/>
      <c r="R63" s="2"/>
      <c r="S63" s="2"/>
      <c r="T63" s="2"/>
      <c r="U63" s="2"/>
      <c r="V63" s="2"/>
      <c r="W63" s="2"/>
      <c r="X63" s="2"/>
      <c r="Y63" s="2"/>
      <c r="Z63" s="2"/>
      <c r="AA63" s="2"/>
      <c r="AB63" s="2"/>
      <c r="AC63" s="2"/>
    </row>
    <row r="64" ht="3.75" customHeight="1">
      <c r="A64" s="13"/>
      <c r="B64" s="2"/>
      <c r="C64" s="2"/>
      <c r="D64" s="2"/>
      <c r="E64" s="2"/>
      <c r="F64" s="2"/>
      <c r="G64" s="2"/>
      <c r="H64" s="2"/>
      <c r="I64" s="2"/>
      <c r="J64" s="2"/>
      <c r="K64" s="2"/>
      <c r="L64" s="2"/>
      <c r="M64" s="2"/>
      <c r="N64" s="2"/>
      <c r="O64" s="19"/>
      <c r="P64" s="2"/>
      <c r="Q64" s="2"/>
      <c r="R64" s="2"/>
      <c r="S64" s="2"/>
      <c r="T64" s="2"/>
      <c r="U64" s="2"/>
      <c r="V64" s="2"/>
      <c r="W64" s="2"/>
      <c r="X64" s="2"/>
      <c r="Y64" s="2"/>
      <c r="Z64" s="2"/>
      <c r="AA64" s="2"/>
      <c r="AB64" s="2"/>
      <c r="AC64" s="2"/>
    </row>
    <row r="65" ht="13.5" customHeight="1">
      <c r="A65" s="13"/>
      <c r="B65" s="14" t="s">
        <v>65</v>
      </c>
      <c r="C65" s="15"/>
      <c r="D65" s="16"/>
      <c r="E65" s="2"/>
      <c r="F65" s="18">
        <v>2.0</v>
      </c>
      <c r="G65" s="2"/>
      <c r="H65" s="2"/>
      <c r="I65" s="2"/>
      <c r="J65" s="2"/>
      <c r="K65" s="2"/>
      <c r="L65" s="41" t="s">
        <v>66</v>
      </c>
      <c r="M65" s="2"/>
      <c r="N65" s="18">
        <v>3.5</v>
      </c>
      <c r="O65" s="19"/>
      <c r="P65" s="2"/>
      <c r="Q65" s="2"/>
      <c r="R65" s="2"/>
      <c r="S65" s="2"/>
      <c r="T65" s="2"/>
      <c r="U65" s="2"/>
      <c r="V65" s="2"/>
      <c r="W65" s="2"/>
      <c r="X65" s="2"/>
      <c r="Y65" s="2"/>
      <c r="Z65" s="2"/>
      <c r="AA65" s="2"/>
      <c r="AB65" s="2"/>
      <c r="AC65" s="2"/>
    </row>
    <row r="66" ht="15.75" customHeight="1">
      <c r="A66" s="13"/>
      <c r="B66" s="2"/>
      <c r="C66" s="2"/>
      <c r="D66" s="42" t="s">
        <v>67</v>
      </c>
      <c r="E66" s="2"/>
      <c r="F66" s="2"/>
      <c r="G66" s="2"/>
      <c r="H66" s="2"/>
      <c r="I66" s="2"/>
      <c r="J66" s="2"/>
      <c r="K66" s="2"/>
      <c r="L66" s="2"/>
      <c r="M66" s="2"/>
      <c r="N66" s="5"/>
      <c r="O66" s="19"/>
      <c r="P66" s="2"/>
      <c r="Q66" s="2"/>
      <c r="R66" s="2"/>
      <c r="S66" s="2"/>
      <c r="T66" s="2"/>
      <c r="U66" s="2"/>
      <c r="V66" s="2"/>
      <c r="W66" s="2"/>
      <c r="X66" s="2"/>
      <c r="Y66" s="2"/>
      <c r="Z66" s="2"/>
      <c r="AA66" s="2"/>
      <c r="AB66" s="2"/>
      <c r="AC66" s="2"/>
    </row>
    <row r="67" ht="13.5" customHeight="1">
      <c r="A67" s="13"/>
      <c r="B67" s="14" t="s">
        <v>68</v>
      </c>
      <c r="C67" s="15"/>
      <c r="D67" s="16"/>
      <c r="E67" s="2"/>
      <c r="F67" s="18">
        <v>65.0</v>
      </c>
      <c r="G67" s="2"/>
      <c r="H67" s="2"/>
      <c r="I67" s="2"/>
      <c r="J67" s="2"/>
      <c r="K67" s="2"/>
      <c r="L67" s="2"/>
      <c r="M67" s="2"/>
      <c r="N67" s="5"/>
      <c r="O67" s="19"/>
      <c r="P67" s="2"/>
      <c r="Q67" s="2"/>
      <c r="R67" s="2"/>
      <c r="S67" s="2"/>
      <c r="T67" s="2"/>
      <c r="U67" s="2"/>
      <c r="V67" s="2"/>
      <c r="W67" s="2"/>
      <c r="X67" s="2"/>
      <c r="Y67" s="2"/>
      <c r="Z67" s="2"/>
      <c r="AA67" s="2"/>
      <c r="AB67" s="2"/>
      <c r="AC67" s="2"/>
    </row>
    <row r="68" ht="3.75" customHeight="1">
      <c r="A68" s="13"/>
      <c r="B68" s="2"/>
      <c r="C68" s="2"/>
      <c r="D68" s="2"/>
      <c r="E68" s="2"/>
      <c r="F68" s="2"/>
      <c r="G68" s="2"/>
      <c r="H68" s="2"/>
      <c r="I68" s="2"/>
      <c r="J68" s="2"/>
      <c r="K68" s="2"/>
      <c r="L68" s="2"/>
      <c r="M68" s="2"/>
      <c r="N68" s="5"/>
      <c r="O68" s="19"/>
      <c r="P68" s="2"/>
      <c r="Q68" s="2"/>
      <c r="R68" s="2"/>
      <c r="S68" s="2"/>
      <c r="T68" s="2"/>
      <c r="U68" s="2"/>
      <c r="V68" s="2"/>
      <c r="W68" s="2"/>
      <c r="X68" s="2"/>
      <c r="Y68" s="2"/>
      <c r="Z68" s="2"/>
      <c r="AA68" s="2"/>
      <c r="AB68" s="2"/>
      <c r="AC68" s="2"/>
    </row>
    <row r="69" ht="13.5" customHeight="1">
      <c r="A69" s="13"/>
      <c r="B69" s="14" t="s">
        <v>69</v>
      </c>
      <c r="C69" s="15"/>
      <c r="D69" s="16"/>
      <c r="E69" s="2"/>
      <c r="F69" s="18">
        <v>9.4</v>
      </c>
      <c r="G69" s="2"/>
      <c r="H69" s="2"/>
      <c r="I69" s="2"/>
      <c r="J69" s="2"/>
      <c r="K69" s="2"/>
      <c r="L69" s="41" t="s">
        <v>70</v>
      </c>
      <c r="M69" s="2"/>
      <c r="N69" s="18">
        <v>7.3</v>
      </c>
      <c r="O69" s="19"/>
      <c r="P69" s="2"/>
      <c r="Q69" s="2"/>
      <c r="R69" s="2"/>
      <c r="S69" s="2"/>
      <c r="T69" s="2"/>
      <c r="U69" s="2"/>
      <c r="V69" s="2"/>
      <c r="W69" s="2"/>
      <c r="X69" s="2"/>
      <c r="Y69" s="2"/>
      <c r="Z69" s="2"/>
      <c r="AA69" s="2"/>
      <c r="AB69" s="2"/>
      <c r="AC69" s="2"/>
    </row>
    <row r="70" ht="3.75" customHeight="1">
      <c r="A70" s="24"/>
      <c r="B70" s="17"/>
      <c r="C70" s="17"/>
      <c r="D70" s="17"/>
      <c r="E70" s="17"/>
      <c r="F70" s="17"/>
      <c r="G70" s="17"/>
      <c r="H70" s="17"/>
      <c r="I70" s="17"/>
      <c r="J70" s="17"/>
      <c r="K70" s="17"/>
      <c r="L70" s="17"/>
      <c r="M70" s="17"/>
      <c r="N70" s="25"/>
      <c r="O70" s="26"/>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5"/>
      <c r="O71" s="2"/>
      <c r="P71" s="2"/>
      <c r="Q71" s="2"/>
      <c r="R71" s="2"/>
      <c r="S71" s="2"/>
      <c r="T71" s="2"/>
      <c r="U71" s="2"/>
      <c r="V71" s="2"/>
      <c r="W71" s="2"/>
      <c r="X71" s="2"/>
      <c r="Y71" s="2"/>
      <c r="Z71" s="2"/>
      <c r="AA71" s="2"/>
      <c r="AB71" s="2"/>
      <c r="AC71" s="2"/>
    </row>
    <row r="72" ht="12.75" customHeight="1">
      <c r="A72" s="4" t="s">
        <v>71</v>
      </c>
      <c r="B72" s="4"/>
      <c r="C72" s="2"/>
      <c r="D72" s="2"/>
      <c r="E72" s="2"/>
      <c r="F72" s="40" t="s">
        <v>72</v>
      </c>
      <c r="G72" s="2"/>
      <c r="H72" s="2"/>
      <c r="I72" s="2"/>
      <c r="J72" s="2"/>
      <c r="K72" s="2"/>
      <c r="L72" s="2"/>
      <c r="M72" s="2"/>
      <c r="N72" s="6" t="s">
        <v>3</v>
      </c>
      <c r="O72" s="2"/>
      <c r="P72" s="2"/>
      <c r="Q72" s="2"/>
      <c r="R72" s="2"/>
      <c r="S72" s="2"/>
      <c r="T72" s="2"/>
      <c r="U72" s="2"/>
      <c r="V72" s="2"/>
      <c r="W72" s="2"/>
      <c r="X72" s="2" t="s">
        <v>73</v>
      </c>
      <c r="Y72" s="2" t="s">
        <v>74</v>
      </c>
      <c r="Z72" s="2" t="s">
        <v>52</v>
      </c>
      <c r="AA72" s="2" t="s">
        <v>75</v>
      </c>
      <c r="AB72" s="2" t="s">
        <v>76</v>
      </c>
      <c r="AC72" s="2" t="s">
        <v>77</v>
      </c>
    </row>
    <row r="73" ht="2.25" customHeight="1">
      <c r="A73" s="2"/>
      <c r="B73" s="2"/>
      <c r="C73" s="2"/>
      <c r="D73" s="2"/>
      <c r="E73" s="2"/>
      <c r="F73" s="2"/>
      <c r="G73" s="2"/>
      <c r="H73" s="2"/>
      <c r="I73" s="2"/>
      <c r="J73" s="2"/>
      <c r="K73" s="2"/>
      <c r="L73" s="2"/>
      <c r="M73" s="2"/>
      <c r="N73" s="5"/>
      <c r="O73" s="2"/>
      <c r="P73" s="2"/>
      <c r="Q73" s="2"/>
      <c r="R73" s="2"/>
      <c r="S73" s="2"/>
      <c r="T73" s="2"/>
      <c r="U73" s="2"/>
      <c r="V73" s="2"/>
      <c r="W73" s="2"/>
      <c r="X73" s="2"/>
      <c r="Y73" s="2"/>
      <c r="Z73" s="2"/>
      <c r="AA73" s="2"/>
      <c r="AB73" s="2"/>
      <c r="AC73" s="2"/>
    </row>
    <row r="74" ht="3.75" customHeight="1">
      <c r="A74" s="8"/>
      <c r="B74" s="9"/>
      <c r="C74" s="9"/>
      <c r="D74" s="9"/>
      <c r="E74" s="9"/>
      <c r="F74" s="9"/>
      <c r="G74" s="9"/>
      <c r="H74" s="9"/>
      <c r="I74" s="9"/>
      <c r="J74" s="9"/>
      <c r="K74" s="9"/>
      <c r="L74" s="9"/>
      <c r="M74" s="9"/>
      <c r="N74" s="11"/>
      <c r="O74" s="12"/>
      <c r="P74" s="2"/>
      <c r="Q74" s="2"/>
      <c r="R74" s="2"/>
      <c r="S74" s="2"/>
      <c r="T74" s="2"/>
      <c r="U74" s="2"/>
      <c r="V74" s="2"/>
      <c r="W74" s="2"/>
      <c r="X74" s="2"/>
      <c r="Y74" s="2"/>
      <c r="Z74" s="2"/>
      <c r="AA74" s="2"/>
      <c r="AB74" s="2"/>
      <c r="AC74" s="2"/>
    </row>
    <row r="75" ht="12.75" customHeight="1">
      <c r="A75" s="13"/>
      <c r="B75" s="43" t="s">
        <v>78</v>
      </c>
      <c r="C75" s="2"/>
      <c r="D75" s="44" t="s">
        <v>79</v>
      </c>
      <c r="E75" s="2"/>
      <c r="F75" s="45" t="str">
        <f>IF(N75="Ide","Preserve the overall building image and symbolic attributes"," ")</f>
        <v>Preserve the overall building image and symbolic attributes</v>
      </c>
      <c r="G75" s="31"/>
      <c r="H75" s="31"/>
      <c r="I75" s="31"/>
      <c r="J75" s="31"/>
      <c r="K75" s="31"/>
      <c r="L75" s="32"/>
      <c r="M75" s="2"/>
      <c r="N75" s="18" t="s">
        <v>80</v>
      </c>
      <c r="O75" s="19"/>
      <c r="P75" s="2"/>
      <c r="Q75" s="2"/>
      <c r="R75" s="2"/>
      <c r="S75" s="2"/>
      <c r="T75" s="2"/>
      <c r="U75" s="2"/>
      <c r="V75" s="2"/>
      <c r="W75" s="2"/>
      <c r="X75" s="2"/>
      <c r="Y75" s="2"/>
      <c r="Z75" s="2"/>
      <c r="AA75" s="2"/>
      <c r="AB75" s="2"/>
      <c r="AC75" s="2"/>
    </row>
    <row r="76" ht="2.25" customHeight="1">
      <c r="A76" s="13"/>
      <c r="B76" s="46"/>
      <c r="C76" s="2"/>
      <c r="D76" s="2"/>
      <c r="E76" s="2"/>
      <c r="F76" s="47"/>
      <c r="G76" s="48"/>
      <c r="H76" s="48"/>
      <c r="I76" s="48"/>
      <c r="J76" s="48"/>
      <c r="K76" s="48"/>
      <c r="L76" s="48"/>
      <c r="M76" s="2"/>
      <c r="N76" s="49"/>
      <c r="O76" s="19"/>
      <c r="P76" s="2"/>
      <c r="Q76" s="2"/>
      <c r="R76" s="2"/>
      <c r="S76" s="2"/>
      <c r="T76" s="2"/>
      <c r="U76" s="2"/>
      <c r="V76" s="2"/>
      <c r="W76" s="2"/>
      <c r="X76" s="2"/>
      <c r="Y76" s="2"/>
      <c r="Z76" s="2"/>
      <c r="AA76" s="2"/>
      <c r="AB76" s="2"/>
      <c r="AC76" s="2"/>
    </row>
    <row r="77" ht="13.5" customHeight="1">
      <c r="A77" s="13"/>
      <c r="B77" s="46"/>
      <c r="C77" s="2"/>
      <c r="D77" s="44" t="s">
        <v>81</v>
      </c>
      <c r="E77" s="2"/>
      <c r="F77" s="45"/>
      <c r="G77" s="31"/>
      <c r="H77" s="31"/>
      <c r="I77" s="31"/>
      <c r="J77" s="31"/>
      <c r="K77" s="31"/>
      <c r="L77" s="32"/>
      <c r="M77" s="2"/>
      <c r="N77" s="18"/>
      <c r="O77" s="19"/>
      <c r="P77" s="2"/>
      <c r="Q77" s="2"/>
      <c r="R77" s="2"/>
      <c r="S77" s="2"/>
      <c r="T77" s="2"/>
      <c r="U77" s="2"/>
      <c r="V77" s="2"/>
      <c r="W77" s="2"/>
      <c r="X77" s="2"/>
      <c r="Y77" s="2"/>
      <c r="Z77" s="2"/>
      <c r="AA77" s="2"/>
      <c r="AB77" s="2"/>
      <c r="AC77" s="2"/>
    </row>
    <row r="78" ht="2.25" customHeight="1">
      <c r="A78" s="13"/>
      <c r="B78" s="46"/>
      <c r="C78" s="2"/>
      <c r="D78" s="2"/>
      <c r="E78" s="2"/>
      <c r="F78" s="47"/>
      <c r="G78" s="48"/>
      <c r="H78" s="48"/>
      <c r="I78" s="48"/>
      <c r="J78" s="48"/>
      <c r="K78" s="48"/>
      <c r="L78" s="48"/>
      <c r="M78" s="2"/>
      <c r="N78" s="49"/>
      <c r="O78" s="19"/>
      <c r="P78" s="2"/>
      <c r="Q78" s="2"/>
      <c r="R78" s="2"/>
      <c r="S78" s="2"/>
      <c r="T78" s="2"/>
      <c r="U78" s="2"/>
      <c r="V78" s="2"/>
      <c r="W78" s="2"/>
      <c r="X78" s="2"/>
      <c r="Y78" s="2"/>
      <c r="Z78" s="2"/>
      <c r="AA78" s="2"/>
      <c r="AB78" s="2"/>
      <c r="AC78" s="2"/>
    </row>
    <row r="79" ht="13.5" customHeight="1">
      <c r="A79" s="13"/>
      <c r="B79" s="46"/>
      <c r="C79" s="2"/>
      <c r="D79" s="44" t="s">
        <v>82</v>
      </c>
      <c r="E79" s="2"/>
      <c r="F79" s="45" t="str">
        <f>IF(N79="Tec","Preserve and restore the existing technological solutions"," ")</f>
        <v> </v>
      </c>
      <c r="G79" s="31"/>
      <c r="H79" s="31"/>
      <c r="I79" s="31"/>
      <c r="J79" s="31"/>
      <c r="K79" s="31"/>
      <c r="L79" s="32"/>
      <c r="M79" s="2"/>
      <c r="N79" s="18"/>
      <c r="O79" s="19"/>
      <c r="P79" s="2"/>
      <c r="Q79" s="2"/>
      <c r="R79" s="2"/>
      <c r="S79" s="2"/>
      <c r="T79" s="2"/>
      <c r="U79" s="2"/>
      <c r="V79" s="2"/>
      <c r="W79" s="2"/>
      <c r="X79" s="2"/>
      <c r="Y79" s="2"/>
      <c r="Z79" s="2"/>
      <c r="AA79" s="2"/>
      <c r="AB79" s="2"/>
      <c r="AC79" s="2"/>
    </row>
    <row r="80" ht="2.25" customHeight="1">
      <c r="A80" s="13"/>
      <c r="B80" s="46"/>
      <c r="C80" s="2"/>
      <c r="D80" s="2"/>
      <c r="E80" s="2"/>
      <c r="F80" s="47"/>
      <c r="G80" s="48"/>
      <c r="H80" s="48"/>
      <c r="I80" s="48"/>
      <c r="J80" s="48"/>
      <c r="K80" s="48"/>
      <c r="L80" s="48"/>
      <c r="M80" s="2"/>
      <c r="N80" s="49"/>
      <c r="O80" s="19"/>
      <c r="P80" s="2"/>
      <c r="Q80" s="2"/>
      <c r="R80" s="2"/>
      <c r="S80" s="2"/>
      <c r="T80" s="2"/>
      <c r="U80" s="2"/>
      <c r="V80" s="2"/>
      <c r="W80" s="2"/>
      <c r="X80" s="2"/>
      <c r="Y80" s="2"/>
      <c r="Z80" s="2"/>
      <c r="AA80" s="2"/>
      <c r="AB80" s="2"/>
      <c r="AC80" s="2"/>
    </row>
    <row r="81" ht="12.75" customHeight="1">
      <c r="A81" s="13"/>
      <c r="B81" s="50"/>
      <c r="C81" s="2"/>
      <c r="D81" s="44" t="s">
        <v>83</v>
      </c>
      <c r="E81" s="2"/>
      <c r="F81" s="45" t="str">
        <f>IF(N81="Rar","Restoration and anastylosis"," ")</f>
        <v> </v>
      </c>
      <c r="G81" s="31"/>
      <c r="H81" s="31"/>
      <c r="I81" s="31"/>
      <c r="J81" s="31"/>
      <c r="K81" s="31"/>
      <c r="L81" s="32"/>
      <c r="M81" s="2"/>
      <c r="N81" s="18"/>
      <c r="O81" s="19"/>
      <c r="P81" s="2"/>
      <c r="Q81" s="2"/>
      <c r="R81" s="2"/>
      <c r="S81" s="2"/>
      <c r="T81" s="2"/>
      <c r="U81" s="2"/>
      <c r="V81" s="2"/>
      <c r="W81" s="2"/>
      <c r="X81" s="2"/>
      <c r="Y81" s="2"/>
      <c r="Z81" s="2"/>
      <c r="AA81" s="2"/>
      <c r="AB81" s="2"/>
      <c r="AC81" s="2"/>
    </row>
    <row r="82" ht="3.75" customHeight="1">
      <c r="A82" s="13"/>
      <c r="B82" s="2"/>
      <c r="C82" s="2"/>
      <c r="D82" s="2"/>
      <c r="E82" s="2"/>
      <c r="F82" s="47"/>
      <c r="G82" s="48"/>
      <c r="H82" s="48"/>
      <c r="I82" s="48"/>
      <c r="J82" s="48"/>
      <c r="K82" s="48"/>
      <c r="L82" s="48"/>
      <c r="M82" s="2"/>
      <c r="N82" s="49"/>
      <c r="O82" s="19"/>
      <c r="P82" s="2"/>
      <c r="Q82" s="2"/>
      <c r="R82" s="2"/>
      <c r="S82" s="2"/>
      <c r="T82" s="2"/>
      <c r="U82" s="2"/>
      <c r="V82" s="2"/>
      <c r="W82" s="2"/>
      <c r="X82" s="2"/>
      <c r="Y82" s="2"/>
      <c r="Z82" s="2"/>
      <c r="AA82" s="2"/>
      <c r="AB82" s="2"/>
      <c r="AC82" s="2"/>
    </row>
    <row r="83" ht="13.5" customHeight="1">
      <c r="A83" s="13"/>
      <c r="B83" s="51" t="s">
        <v>84</v>
      </c>
      <c r="C83" s="2"/>
      <c r="D83" s="44" t="s">
        <v>85</v>
      </c>
      <c r="E83" s="2"/>
      <c r="F83" s="45" t="str">
        <f>IF(N83="Com","Restoration and reconstruction in order to allow the performing of the social activities"," ")</f>
        <v> </v>
      </c>
      <c r="G83" s="31"/>
      <c r="H83" s="31"/>
      <c r="I83" s="31"/>
      <c r="J83" s="31"/>
      <c r="K83" s="31"/>
      <c r="L83" s="32"/>
      <c r="M83" s="2"/>
      <c r="N83" s="18"/>
      <c r="O83" s="19"/>
      <c r="P83" s="2"/>
      <c r="Q83" s="2"/>
      <c r="R83" s="2"/>
      <c r="S83" s="2"/>
      <c r="T83" s="2"/>
      <c r="U83" s="2"/>
      <c r="V83" s="2"/>
      <c r="W83" s="2"/>
      <c r="X83" s="2"/>
      <c r="Y83" s="2"/>
      <c r="Z83" s="2"/>
      <c r="AA83" s="2"/>
      <c r="AB83" s="2"/>
      <c r="AC83" s="2"/>
    </row>
    <row r="84" ht="2.25" customHeight="1">
      <c r="A84" s="13"/>
      <c r="B84" s="46"/>
      <c r="C84" s="2"/>
      <c r="D84" s="2"/>
      <c r="E84" s="2"/>
      <c r="F84" s="47"/>
      <c r="G84" s="48"/>
      <c r="H84" s="48"/>
      <c r="I84" s="48"/>
      <c r="J84" s="48"/>
      <c r="K84" s="48"/>
      <c r="L84" s="48"/>
      <c r="M84" s="2"/>
      <c r="N84" s="49"/>
      <c r="O84" s="19"/>
      <c r="P84" s="2"/>
      <c r="Q84" s="2"/>
      <c r="R84" s="2"/>
      <c r="S84" s="2"/>
      <c r="T84" s="2"/>
      <c r="U84" s="2"/>
      <c r="V84" s="2"/>
      <c r="W84" s="2"/>
      <c r="X84" s="2"/>
      <c r="Y84" s="2"/>
      <c r="Z84" s="2"/>
      <c r="AA84" s="2"/>
      <c r="AB84" s="2"/>
      <c r="AC84" s="2"/>
    </row>
    <row r="85" ht="13.5" customHeight="1">
      <c r="A85" s="13"/>
      <c r="B85" s="46"/>
      <c r="C85" s="2"/>
      <c r="D85" s="44" t="s">
        <v>86</v>
      </c>
      <c r="E85" s="2"/>
      <c r="F85" s="45" t="str">
        <f>IF(N85="Edu","Restoration not to loose the potential educative information"," ")</f>
        <v> </v>
      </c>
      <c r="G85" s="31"/>
      <c r="H85" s="31"/>
      <c r="I85" s="31"/>
      <c r="J85" s="31"/>
      <c r="K85" s="31"/>
      <c r="L85" s="32"/>
      <c r="M85" s="2"/>
      <c r="N85" s="18"/>
      <c r="O85" s="19"/>
      <c r="P85" s="2"/>
      <c r="Q85" s="2"/>
      <c r="R85" s="2"/>
      <c r="S85" s="2"/>
      <c r="T85" s="2"/>
      <c r="U85" s="2"/>
      <c r="V85" s="2"/>
      <c r="W85" s="2"/>
      <c r="X85" s="2"/>
      <c r="Y85" s="2"/>
      <c r="Z85" s="2"/>
      <c r="AA85" s="2"/>
      <c r="AB85" s="2"/>
      <c r="AC85" s="2"/>
    </row>
    <row r="86" ht="2.25" customHeight="1">
      <c r="A86" s="13"/>
      <c r="B86" s="46"/>
      <c r="C86" s="2"/>
      <c r="D86" s="2"/>
      <c r="E86" s="2"/>
      <c r="F86" s="47"/>
      <c r="G86" s="48"/>
      <c r="H86" s="48"/>
      <c r="I86" s="48"/>
      <c r="J86" s="48"/>
      <c r="K86" s="48"/>
      <c r="L86" s="48"/>
      <c r="M86" s="2"/>
      <c r="N86" s="49"/>
      <c r="O86" s="19"/>
      <c r="P86" s="2"/>
      <c r="Q86" s="2"/>
      <c r="R86" s="2"/>
      <c r="S86" s="2"/>
      <c r="T86" s="2"/>
      <c r="U86" s="2"/>
      <c r="V86" s="2"/>
      <c r="W86" s="2"/>
      <c r="X86" s="2"/>
      <c r="Y86" s="2"/>
      <c r="Z86" s="2"/>
      <c r="AA86" s="2"/>
      <c r="AB86" s="2"/>
      <c r="AC86" s="2"/>
    </row>
    <row r="87" ht="12.75" customHeight="1">
      <c r="A87" s="13"/>
      <c r="B87" s="50"/>
      <c r="C87" s="2"/>
      <c r="D87" s="44" t="s">
        <v>87</v>
      </c>
      <c r="E87" s="2"/>
      <c r="F87" s="45" t="str">
        <f>IF(N87="Pol","Preservation, since restoration might induce a risk of interpretation"," ")</f>
        <v> </v>
      </c>
      <c r="G87" s="31"/>
      <c r="H87" s="31"/>
      <c r="I87" s="31"/>
      <c r="J87" s="31"/>
      <c r="K87" s="31"/>
      <c r="L87" s="32"/>
      <c r="M87" s="2"/>
      <c r="N87" s="18"/>
      <c r="O87" s="19"/>
      <c r="P87" s="2"/>
      <c r="Q87" s="2"/>
      <c r="R87" s="2"/>
      <c r="S87" s="2"/>
      <c r="T87" s="2"/>
      <c r="U87" s="2"/>
      <c r="V87" s="2"/>
      <c r="W87" s="2"/>
      <c r="X87" s="2"/>
      <c r="Y87" s="2"/>
      <c r="Z87" s="2"/>
      <c r="AA87" s="2"/>
      <c r="AB87" s="2"/>
      <c r="AC87" s="2"/>
    </row>
    <row r="88" ht="3.75" customHeight="1">
      <c r="A88" s="13"/>
      <c r="B88" s="2"/>
      <c r="C88" s="2"/>
      <c r="D88" s="2"/>
      <c r="E88" s="2"/>
      <c r="F88" s="47"/>
      <c r="G88" s="48"/>
      <c r="H88" s="48"/>
      <c r="I88" s="48"/>
      <c r="J88" s="48"/>
      <c r="K88" s="48"/>
      <c r="L88" s="48"/>
      <c r="M88" s="2"/>
      <c r="N88" s="49"/>
      <c r="O88" s="19"/>
      <c r="P88" s="2"/>
      <c r="Q88" s="2"/>
      <c r="R88" s="2"/>
      <c r="S88" s="2"/>
      <c r="T88" s="2"/>
      <c r="U88" s="2"/>
      <c r="V88" s="2"/>
      <c r="W88" s="2"/>
      <c r="X88" s="2"/>
      <c r="Y88" s="2"/>
      <c r="Z88" s="2"/>
      <c r="AA88" s="2"/>
      <c r="AB88" s="2"/>
      <c r="AC88" s="2"/>
    </row>
    <row r="89" ht="12.75" customHeight="1">
      <c r="A89" s="13"/>
      <c r="B89" s="52" t="s">
        <v>88</v>
      </c>
      <c r="C89" s="2"/>
      <c r="D89" s="44" t="s">
        <v>89</v>
      </c>
      <c r="E89" s="2"/>
      <c r="F89" s="45" t="str">
        <f>IF(N89="Fun","Restoration to preserve the peculiar original function"," ")</f>
        <v> </v>
      </c>
      <c r="G89" s="31"/>
      <c r="H89" s="31"/>
      <c r="I89" s="31"/>
      <c r="J89" s="31"/>
      <c r="K89" s="31"/>
      <c r="L89" s="32"/>
      <c r="M89" s="2"/>
      <c r="N89" s="18"/>
      <c r="O89" s="19"/>
      <c r="P89" s="2"/>
      <c r="Q89" s="2"/>
      <c r="R89" s="2"/>
      <c r="S89" s="2"/>
      <c r="T89" s="2"/>
      <c r="U89" s="2"/>
      <c r="V89" s="2"/>
      <c r="W89" s="2"/>
      <c r="X89" s="2"/>
      <c r="Y89" s="2"/>
      <c r="Z89" s="2"/>
      <c r="AA89" s="2"/>
      <c r="AB89" s="2"/>
      <c r="AC89" s="2"/>
    </row>
    <row r="90" ht="2.25" customHeight="1">
      <c r="A90" s="13"/>
      <c r="B90" s="53"/>
      <c r="C90" s="2"/>
      <c r="D90" s="2"/>
      <c r="E90" s="2"/>
      <c r="F90" s="47"/>
      <c r="G90" s="48"/>
      <c r="H90" s="48"/>
      <c r="I90" s="48"/>
      <c r="J90" s="48"/>
      <c r="K90" s="48"/>
      <c r="L90" s="48"/>
      <c r="M90" s="2"/>
      <c r="N90" s="49">
        <v>0.0</v>
      </c>
      <c r="O90" s="19"/>
      <c r="P90" s="2"/>
      <c r="Q90" s="2"/>
      <c r="R90" s="2"/>
      <c r="S90" s="2"/>
      <c r="T90" s="2"/>
      <c r="U90" s="2"/>
      <c r="V90" s="2"/>
      <c r="W90" s="2"/>
      <c r="X90" s="2"/>
      <c r="Y90" s="2"/>
      <c r="Z90" s="2"/>
      <c r="AA90" s="2"/>
      <c r="AB90" s="2"/>
      <c r="AC90" s="2"/>
    </row>
    <row r="91" ht="13.5" customHeight="1">
      <c r="A91" s="13"/>
      <c r="B91" s="54"/>
      <c r="C91" s="2"/>
      <c r="D91" s="44" t="s">
        <v>90</v>
      </c>
      <c r="E91" s="2"/>
      <c r="F91" s="45" t="str">
        <f>IF(N91="Eco","Reconstruction allowed"," ")</f>
        <v> </v>
      </c>
      <c r="G91" s="31"/>
      <c r="H91" s="31"/>
      <c r="I91" s="31"/>
      <c r="J91" s="31"/>
      <c r="K91" s="31"/>
      <c r="L91" s="32"/>
      <c r="M91" s="2"/>
      <c r="N91" s="18"/>
      <c r="O91" s="19"/>
      <c r="P91" s="2"/>
      <c r="Q91" s="2"/>
      <c r="R91" s="2"/>
      <c r="S91" s="2"/>
      <c r="T91" s="2"/>
      <c r="U91" s="2"/>
      <c r="V91" s="2"/>
      <c r="W91" s="2"/>
      <c r="X91" s="2"/>
      <c r="Y91" s="2"/>
      <c r="Z91" s="2"/>
      <c r="AA91" s="2"/>
      <c r="AB91" s="2"/>
      <c r="AC91" s="2"/>
    </row>
    <row r="92" ht="3.75" customHeight="1">
      <c r="A92" s="24"/>
      <c r="B92" s="17"/>
      <c r="C92" s="17"/>
      <c r="D92" s="17"/>
      <c r="E92" s="17"/>
      <c r="F92" s="17"/>
      <c r="G92" s="17"/>
      <c r="H92" s="17"/>
      <c r="I92" s="17"/>
      <c r="J92" s="17"/>
      <c r="K92" s="17"/>
      <c r="L92" s="17"/>
      <c r="M92" s="17"/>
      <c r="N92" s="25"/>
      <c r="O92" s="26"/>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5"/>
      <c r="O93" s="2"/>
      <c r="P93" s="2"/>
      <c r="Q93" s="2"/>
      <c r="R93" s="2"/>
      <c r="S93" s="2"/>
      <c r="T93" s="2"/>
      <c r="U93" s="2"/>
      <c r="V93" s="2"/>
      <c r="W93" s="2"/>
      <c r="X93" s="2"/>
      <c r="Y93" s="2"/>
      <c r="Z93" s="2"/>
      <c r="AA93" s="2"/>
      <c r="AB93" s="2"/>
      <c r="AC93" s="2"/>
    </row>
    <row r="94" ht="12.75" customHeight="1">
      <c r="A94" s="4" t="s">
        <v>91</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8"/>
      <c r="B96" s="9"/>
      <c r="C96" s="9"/>
      <c r="D96" s="9"/>
      <c r="E96" s="9"/>
      <c r="F96" s="9"/>
      <c r="G96" s="9"/>
      <c r="H96" s="9"/>
      <c r="I96" s="9"/>
      <c r="J96" s="9"/>
      <c r="K96" s="9"/>
      <c r="L96" s="9"/>
      <c r="M96" s="9"/>
      <c r="N96" s="9"/>
      <c r="O96" s="12"/>
      <c r="P96" s="2"/>
      <c r="Q96" s="2"/>
      <c r="R96" s="2"/>
      <c r="S96" s="2"/>
      <c r="T96" s="2"/>
      <c r="U96" s="2"/>
      <c r="V96" s="2"/>
      <c r="W96" s="2"/>
      <c r="X96" s="2"/>
      <c r="Y96" s="2"/>
      <c r="Z96" s="2"/>
      <c r="AA96" s="2"/>
      <c r="AB96" s="2"/>
      <c r="AC96" s="2"/>
    </row>
    <row r="97" ht="12.75" customHeight="1">
      <c r="A97" s="13"/>
      <c r="B97" s="55" t="s">
        <v>92</v>
      </c>
      <c r="O97" s="19"/>
      <c r="P97" s="2"/>
      <c r="Q97" s="2"/>
      <c r="R97" s="2"/>
      <c r="S97" s="2"/>
      <c r="T97" s="2"/>
      <c r="U97" s="2"/>
      <c r="V97" s="2"/>
      <c r="W97" s="2"/>
      <c r="X97" s="2"/>
      <c r="Y97" s="2"/>
      <c r="Z97" s="2"/>
      <c r="AA97" s="2"/>
      <c r="AB97" s="2"/>
      <c r="AC97" s="2"/>
    </row>
    <row r="98" ht="12.75" customHeight="1">
      <c r="A98" s="13"/>
      <c r="O98" s="19"/>
      <c r="P98" s="2"/>
      <c r="Q98" s="2"/>
      <c r="R98" s="2"/>
      <c r="S98" s="2"/>
      <c r="T98" s="2"/>
      <c r="U98" s="2"/>
      <c r="V98" s="2"/>
      <c r="W98" s="2"/>
      <c r="X98" s="2"/>
      <c r="Y98" s="2"/>
      <c r="Z98" s="2"/>
      <c r="AA98" s="2"/>
      <c r="AB98" s="2"/>
      <c r="AC98" s="2"/>
    </row>
    <row r="99" ht="12.75" customHeight="1">
      <c r="A99" s="13"/>
      <c r="O99" s="19"/>
      <c r="P99" s="2"/>
      <c r="Q99" s="2"/>
      <c r="R99" s="2"/>
      <c r="S99" s="2"/>
      <c r="T99" s="2"/>
      <c r="U99" s="2"/>
      <c r="V99" s="2"/>
      <c r="W99" s="2"/>
      <c r="X99" s="2"/>
      <c r="Y99" s="2"/>
      <c r="Z99" s="2"/>
      <c r="AA99" s="2"/>
      <c r="AB99" s="2"/>
      <c r="AC99" s="2"/>
    </row>
    <row r="100" ht="12.75" customHeight="1">
      <c r="A100" s="13"/>
      <c r="O100" s="19"/>
      <c r="P100" s="2"/>
      <c r="Q100" s="2"/>
      <c r="R100" s="2"/>
      <c r="S100" s="2"/>
      <c r="T100" s="2"/>
      <c r="U100" s="2"/>
      <c r="V100" s="2"/>
      <c r="W100" s="2"/>
      <c r="X100" s="2"/>
      <c r="Y100" s="2"/>
      <c r="Z100" s="2"/>
      <c r="AA100" s="2"/>
      <c r="AB100" s="2"/>
      <c r="AC100" s="2"/>
    </row>
    <row r="101" ht="3.75" customHeight="1">
      <c r="A101" s="24"/>
      <c r="B101" s="17"/>
      <c r="C101" s="17"/>
      <c r="D101" s="17"/>
      <c r="E101" s="17"/>
      <c r="F101" s="17"/>
      <c r="G101" s="17"/>
      <c r="H101" s="17"/>
      <c r="I101" s="17"/>
      <c r="J101" s="17"/>
      <c r="K101" s="17"/>
      <c r="L101" s="17"/>
      <c r="M101" s="17"/>
      <c r="N101" s="17"/>
      <c r="O101" s="26"/>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6" t="s">
        <v>93</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6" t="s">
        <v>94</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57" t="s">
        <v>95</v>
      </c>
      <c r="B2" s="58"/>
      <c r="C2" s="58"/>
      <c r="D2" s="58"/>
      <c r="E2" s="58"/>
      <c r="F2" s="58"/>
      <c r="G2" s="58"/>
      <c r="H2" s="58"/>
      <c r="I2" s="58"/>
      <c r="J2" s="2"/>
      <c r="K2" s="2"/>
      <c r="L2" s="2"/>
      <c r="M2" s="2"/>
      <c r="N2" s="2"/>
      <c r="O2" s="2"/>
      <c r="P2" s="2"/>
      <c r="Q2" s="2"/>
      <c r="R2" s="2"/>
      <c r="S2" s="2"/>
      <c r="T2" s="2"/>
      <c r="U2" s="2"/>
      <c r="V2" s="2"/>
      <c r="W2" s="2"/>
      <c r="X2" s="2"/>
      <c r="Y2" s="2"/>
      <c r="Z2" s="2"/>
    </row>
    <row r="3" ht="12.75" customHeight="1">
      <c r="A3" s="58"/>
      <c r="B3" s="57" t="s">
        <v>96</v>
      </c>
      <c r="C3" s="58"/>
      <c r="D3" s="58"/>
      <c r="E3" s="58"/>
      <c r="F3" s="58"/>
      <c r="G3" s="58"/>
      <c r="H3" s="58"/>
      <c r="I3" s="58"/>
      <c r="J3" s="2"/>
      <c r="K3" s="2"/>
      <c r="L3" s="2"/>
      <c r="M3" s="2"/>
      <c r="N3" s="2"/>
      <c r="O3" s="2"/>
      <c r="P3" s="2"/>
      <c r="Q3" s="2"/>
      <c r="R3" s="2"/>
      <c r="S3" s="2"/>
      <c r="T3" s="2"/>
      <c r="U3" s="2"/>
      <c r="V3" s="2"/>
      <c r="W3" s="2"/>
      <c r="X3" s="2"/>
      <c r="Y3" s="2"/>
      <c r="Z3" s="2"/>
    </row>
    <row r="4" ht="12.75" customHeight="1">
      <c r="A4" s="58"/>
      <c r="B4" s="57"/>
      <c r="C4" s="58"/>
      <c r="D4" s="58"/>
      <c r="E4" s="58"/>
      <c r="F4" s="58"/>
      <c r="G4" s="58"/>
      <c r="H4" s="58"/>
      <c r="I4" s="58"/>
      <c r="J4" s="2"/>
      <c r="K4" s="2"/>
      <c r="L4" s="2"/>
      <c r="M4" s="2"/>
      <c r="N4" s="2"/>
      <c r="O4" s="2"/>
      <c r="P4" s="2"/>
      <c r="Q4" s="2"/>
      <c r="R4" s="2"/>
      <c r="S4" s="2"/>
      <c r="T4" s="2"/>
      <c r="U4" s="2"/>
      <c r="V4" s="2"/>
      <c r="W4" s="2"/>
      <c r="X4" s="2"/>
      <c r="Y4" s="2"/>
      <c r="Z4" s="2"/>
    </row>
    <row r="5" ht="12.75" customHeight="1">
      <c r="A5" s="59"/>
      <c r="B5" s="60"/>
      <c r="C5" s="60"/>
      <c r="D5" s="6" t="s">
        <v>97</v>
      </c>
      <c r="E5" s="60"/>
      <c r="F5" s="40" t="s">
        <v>98</v>
      </c>
      <c r="G5" s="40"/>
      <c r="H5" s="40"/>
      <c r="I5" s="40"/>
      <c r="J5" s="2"/>
      <c r="K5" s="2"/>
      <c r="L5" s="2"/>
      <c r="M5" s="61" t="s">
        <v>99</v>
      </c>
      <c r="N5" s="2"/>
      <c r="O5" s="2"/>
      <c r="P5" s="2"/>
      <c r="Q5" s="2"/>
      <c r="R5" s="2"/>
      <c r="S5" s="2"/>
      <c r="T5" s="2"/>
      <c r="U5" s="2"/>
      <c r="V5" s="2"/>
      <c r="W5" s="2"/>
      <c r="X5" s="2"/>
      <c r="Y5" s="2"/>
      <c r="Z5" s="2"/>
    </row>
    <row r="6" ht="2.25" customHeight="1">
      <c r="A6" s="8"/>
      <c r="B6" s="9"/>
      <c r="C6" s="9"/>
      <c r="D6" s="9"/>
      <c r="E6" s="9"/>
      <c r="F6" s="9"/>
      <c r="G6" s="9"/>
      <c r="H6" s="9"/>
      <c r="I6" s="9"/>
      <c r="J6" s="12"/>
      <c r="K6" s="2"/>
      <c r="L6" s="2"/>
      <c r="M6" s="2"/>
      <c r="N6" s="2"/>
      <c r="O6" s="2"/>
      <c r="P6" s="2"/>
      <c r="Q6" s="2"/>
      <c r="R6" s="2"/>
      <c r="S6" s="2"/>
      <c r="T6" s="2"/>
      <c r="U6" s="2"/>
      <c r="V6" s="2"/>
      <c r="W6" s="2"/>
      <c r="X6" s="2"/>
      <c r="Y6" s="2"/>
      <c r="Z6" s="2"/>
    </row>
    <row r="7" ht="3.75" customHeight="1">
      <c r="A7" s="13"/>
      <c r="B7" s="2"/>
      <c r="C7" s="2"/>
      <c r="D7" s="2"/>
      <c r="E7" s="2"/>
      <c r="F7" s="2"/>
      <c r="G7" s="2"/>
      <c r="H7" s="2"/>
      <c r="I7" s="2"/>
      <c r="J7" s="19"/>
      <c r="K7" s="2"/>
      <c r="L7" s="2"/>
      <c r="M7" s="2"/>
      <c r="N7" s="2"/>
      <c r="O7" s="2"/>
      <c r="P7" s="2"/>
      <c r="Q7" s="2"/>
      <c r="R7" s="2"/>
      <c r="S7" s="2"/>
      <c r="T7" s="2"/>
      <c r="U7" s="2"/>
      <c r="V7" s="2"/>
      <c r="W7" s="2"/>
      <c r="X7" s="2"/>
      <c r="Y7" s="2"/>
      <c r="Z7" s="2"/>
    </row>
    <row r="8" ht="13.5" customHeight="1">
      <c r="A8" s="13"/>
      <c r="B8" s="62" t="s">
        <v>100</v>
      </c>
      <c r="C8" s="2"/>
      <c r="D8" s="18">
        <v>0.0</v>
      </c>
      <c r="E8" s="2"/>
      <c r="F8" s="17"/>
      <c r="G8" s="17"/>
      <c r="H8" s="17"/>
      <c r="I8" s="17"/>
      <c r="J8" s="19"/>
      <c r="K8" s="2"/>
      <c r="L8" s="2"/>
      <c r="M8" s="63">
        <f>D8</f>
        <v>0</v>
      </c>
      <c r="N8" s="2"/>
      <c r="O8" s="2"/>
      <c r="P8" s="2"/>
      <c r="Q8" s="2"/>
      <c r="R8" s="2"/>
      <c r="S8" s="2"/>
      <c r="T8" s="2"/>
      <c r="U8" s="2"/>
      <c r="V8" s="2"/>
      <c r="W8" s="2"/>
      <c r="X8" s="2"/>
      <c r="Y8" s="2"/>
      <c r="Z8" s="2"/>
    </row>
    <row r="9" ht="13.5" customHeight="1">
      <c r="A9" s="13"/>
      <c r="B9" s="46"/>
      <c r="C9" s="2"/>
      <c r="D9" s="2"/>
      <c r="E9" s="2"/>
      <c r="F9" s="17"/>
      <c r="G9" s="17"/>
      <c r="H9" s="17"/>
      <c r="I9" s="17"/>
      <c r="J9" s="19"/>
      <c r="K9" s="2"/>
      <c r="L9" s="2"/>
      <c r="M9" s="2"/>
      <c r="N9" s="2"/>
      <c r="O9" s="2"/>
      <c r="P9" s="2"/>
      <c r="Q9" s="2"/>
      <c r="R9" s="2"/>
      <c r="S9" s="2"/>
      <c r="T9" s="2"/>
      <c r="U9" s="2"/>
      <c r="V9" s="2"/>
      <c r="W9" s="2"/>
      <c r="X9" s="2"/>
      <c r="Y9" s="2"/>
      <c r="Z9" s="2"/>
    </row>
    <row r="10" ht="13.5" customHeight="1">
      <c r="A10" s="13"/>
      <c r="B10" s="46"/>
      <c r="C10" s="2"/>
      <c r="D10" s="2"/>
      <c r="E10" s="2"/>
      <c r="F10" s="17"/>
      <c r="G10" s="17"/>
      <c r="H10" s="17"/>
      <c r="I10" s="17"/>
      <c r="J10" s="19"/>
      <c r="K10" s="2"/>
      <c r="L10" s="2"/>
      <c r="M10" s="2"/>
      <c r="N10" s="2"/>
      <c r="O10" s="2"/>
      <c r="P10" s="2"/>
      <c r="Q10" s="2"/>
      <c r="R10" s="2"/>
      <c r="S10" s="2"/>
      <c r="T10" s="2"/>
      <c r="U10" s="2"/>
      <c r="V10" s="2"/>
      <c r="W10" s="2"/>
      <c r="X10" s="2"/>
      <c r="Y10" s="2"/>
      <c r="Z10" s="2"/>
    </row>
    <row r="11" ht="13.5" customHeight="1">
      <c r="A11" s="13"/>
      <c r="B11" s="50"/>
      <c r="C11" s="2"/>
      <c r="D11" s="2"/>
      <c r="E11" s="2"/>
      <c r="F11" s="17"/>
      <c r="G11" s="17"/>
      <c r="H11" s="17"/>
      <c r="I11" s="17"/>
      <c r="J11" s="19"/>
      <c r="K11" s="2"/>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19"/>
      <c r="K12" s="2"/>
      <c r="L12" s="2"/>
      <c r="M12" s="2"/>
      <c r="N12" s="2"/>
      <c r="O12" s="2"/>
      <c r="P12" s="2"/>
      <c r="Q12" s="2"/>
      <c r="R12" s="2"/>
      <c r="S12" s="2"/>
      <c r="T12" s="2"/>
      <c r="U12" s="2"/>
      <c r="V12" s="2"/>
      <c r="W12" s="2"/>
      <c r="X12" s="2"/>
      <c r="Y12" s="2"/>
      <c r="Z12" s="2"/>
    </row>
    <row r="13" ht="12.75" customHeight="1">
      <c r="A13" s="13"/>
      <c r="B13" s="64" t="s">
        <v>101</v>
      </c>
      <c r="C13" s="2"/>
      <c r="D13" s="18">
        <v>0.0</v>
      </c>
      <c r="E13" s="2"/>
      <c r="F13" s="17"/>
      <c r="G13" s="17"/>
      <c r="H13" s="17"/>
      <c r="I13" s="17"/>
      <c r="J13" s="19"/>
      <c r="K13" s="2"/>
      <c r="L13" s="2"/>
      <c r="M13" s="63">
        <f>D13+D18+D23+D29</f>
        <v>0</v>
      </c>
      <c r="N13" s="2"/>
      <c r="O13" s="2"/>
      <c r="P13" s="2"/>
      <c r="Q13" s="2"/>
      <c r="R13" s="2"/>
      <c r="S13" s="2"/>
      <c r="T13" s="2"/>
      <c r="U13" s="2"/>
      <c r="V13" s="2"/>
      <c r="W13" s="2"/>
      <c r="X13" s="2"/>
      <c r="Y13" s="2"/>
      <c r="Z13" s="2"/>
    </row>
    <row r="14" ht="12.75" customHeight="1">
      <c r="A14" s="13"/>
      <c r="B14" s="46"/>
      <c r="C14" s="2"/>
      <c r="D14" s="2"/>
      <c r="E14" s="2"/>
      <c r="F14" s="17"/>
      <c r="G14" s="17"/>
      <c r="H14" s="17"/>
      <c r="I14" s="17"/>
      <c r="J14" s="19"/>
      <c r="K14" s="2"/>
      <c r="L14" s="2"/>
      <c r="M14" s="2"/>
      <c r="N14" s="2"/>
      <c r="O14" s="2"/>
      <c r="P14" s="2"/>
      <c r="Q14" s="2"/>
      <c r="R14" s="2"/>
      <c r="S14" s="2"/>
      <c r="T14" s="2"/>
      <c r="U14" s="2"/>
      <c r="V14" s="2"/>
      <c r="W14" s="2"/>
      <c r="X14" s="2"/>
      <c r="Y14" s="2"/>
      <c r="Z14" s="2"/>
    </row>
    <row r="15" ht="13.5" customHeight="1">
      <c r="A15" s="13"/>
      <c r="B15" s="46"/>
      <c r="C15" s="2"/>
      <c r="D15" s="2"/>
      <c r="E15" s="2"/>
      <c r="F15" s="17"/>
      <c r="G15" s="17"/>
      <c r="H15" s="17"/>
      <c r="I15" s="17"/>
      <c r="J15" s="19"/>
      <c r="K15" s="2"/>
      <c r="L15" s="2"/>
      <c r="M15" s="2"/>
      <c r="N15" s="2"/>
      <c r="O15" s="2"/>
      <c r="P15" s="2"/>
      <c r="Q15" s="2"/>
      <c r="R15" s="2"/>
      <c r="S15" s="2"/>
      <c r="T15" s="2"/>
      <c r="U15" s="2"/>
      <c r="V15" s="2"/>
      <c r="W15" s="2"/>
      <c r="X15" s="2"/>
      <c r="Y15" s="2"/>
      <c r="Z15" s="2"/>
    </row>
    <row r="16" ht="13.5" customHeight="1">
      <c r="A16" s="13"/>
      <c r="B16" s="50"/>
      <c r="C16" s="2"/>
      <c r="D16" s="2"/>
      <c r="E16" s="2"/>
      <c r="F16" s="17"/>
      <c r="G16" s="17"/>
      <c r="H16" s="17"/>
      <c r="I16" s="17"/>
      <c r="J16" s="19"/>
      <c r="K16" s="2"/>
      <c r="L16" s="2"/>
      <c r="M16" s="2"/>
      <c r="N16" s="2"/>
      <c r="O16" s="2"/>
      <c r="P16" s="2"/>
      <c r="Q16" s="2"/>
      <c r="R16" s="2"/>
      <c r="S16" s="2"/>
      <c r="T16" s="2"/>
      <c r="U16" s="2"/>
      <c r="V16" s="2"/>
      <c r="W16" s="2"/>
      <c r="X16" s="2"/>
      <c r="Y16" s="2"/>
      <c r="Z16" s="2"/>
    </row>
    <row r="17" ht="9.75" customHeight="1">
      <c r="A17" s="13"/>
      <c r="B17" s="2"/>
      <c r="C17" s="2"/>
      <c r="D17" s="2"/>
      <c r="E17" s="2"/>
      <c r="F17" s="61"/>
      <c r="G17" s="61"/>
      <c r="H17" s="61"/>
      <c r="I17" s="61"/>
      <c r="J17" s="19"/>
      <c r="K17" s="2"/>
      <c r="L17" s="2"/>
      <c r="M17" s="2"/>
      <c r="N17" s="2"/>
      <c r="O17" s="2"/>
      <c r="P17" s="2"/>
      <c r="Q17" s="2"/>
      <c r="R17" s="2"/>
      <c r="S17" s="2"/>
      <c r="T17" s="2"/>
      <c r="U17" s="2"/>
      <c r="V17" s="2"/>
      <c r="W17" s="2"/>
      <c r="X17" s="2"/>
      <c r="Y17" s="2"/>
      <c r="Z17" s="2"/>
    </row>
    <row r="18" ht="13.5" customHeight="1">
      <c r="A18" s="13"/>
      <c r="B18" s="64" t="s">
        <v>102</v>
      </c>
      <c r="C18" s="2"/>
      <c r="D18" s="18">
        <v>0.0</v>
      </c>
      <c r="E18" s="2"/>
      <c r="F18" s="17"/>
      <c r="G18" s="17"/>
      <c r="H18" s="17"/>
      <c r="I18" s="17"/>
      <c r="J18" s="19"/>
      <c r="K18" s="2"/>
      <c r="L18" s="2"/>
      <c r="M18" s="2"/>
      <c r="N18" s="2"/>
      <c r="O18" s="2"/>
      <c r="P18" s="2"/>
      <c r="Q18" s="2"/>
      <c r="R18" s="2"/>
      <c r="S18" s="2"/>
      <c r="T18" s="2"/>
      <c r="U18" s="2"/>
      <c r="V18" s="2"/>
      <c r="W18" s="2"/>
      <c r="X18" s="2"/>
      <c r="Y18" s="2"/>
      <c r="Z18" s="2"/>
    </row>
    <row r="19" ht="12.75" customHeight="1">
      <c r="A19" s="13"/>
      <c r="B19" s="46"/>
      <c r="C19" s="2"/>
      <c r="D19" s="2"/>
      <c r="E19" s="2"/>
      <c r="F19" s="17"/>
      <c r="G19" s="17"/>
      <c r="H19" s="17"/>
      <c r="I19" s="17"/>
      <c r="J19" s="19"/>
      <c r="K19" s="2"/>
      <c r="L19" s="2"/>
      <c r="M19" s="2"/>
      <c r="N19" s="2"/>
      <c r="O19" s="2"/>
      <c r="P19" s="2"/>
      <c r="Q19" s="2"/>
      <c r="R19" s="2"/>
      <c r="S19" s="2"/>
      <c r="T19" s="2"/>
      <c r="U19" s="2"/>
      <c r="V19" s="2"/>
      <c r="W19" s="2"/>
      <c r="X19" s="2"/>
      <c r="Y19" s="2"/>
      <c r="Z19" s="2"/>
    </row>
    <row r="20" ht="12.75" customHeight="1">
      <c r="A20" s="13"/>
      <c r="B20" s="46"/>
      <c r="C20" s="2"/>
      <c r="D20" s="2"/>
      <c r="E20" s="2"/>
      <c r="F20" s="17"/>
      <c r="G20" s="17"/>
      <c r="H20" s="17"/>
      <c r="I20" s="17"/>
      <c r="J20" s="19"/>
      <c r="K20" s="2"/>
      <c r="L20" s="2"/>
      <c r="M20" s="2"/>
      <c r="N20" s="2"/>
      <c r="O20" s="2"/>
      <c r="P20" s="2"/>
      <c r="Q20" s="2"/>
      <c r="R20" s="2"/>
      <c r="S20" s="2"/>
      <c r="T20" s="2"/>
      <c r="U20" s="2"/>
      <c r="V20" s="2"/>
      <c r="W20" s="2"/>
      <c r="X20" s="2"/>
      <c r="Y20" s="2"/>
      <c r="Z20" s="2"/>
    </row>
    <row r="21" ht="13.5" customHeight="1">
      <c r="A21" s="13"/>
      <c r="B21" s="50"/>
      <c r="C21" s="2"/>
      <c r="D21" s="2"/>
      <c r="E21" s="2"/>
      <c r="F21" s="17"/>
      <c r="G21" s="17"/>
      <c r="H21" s="17"/>
      <c r="I21" s="17"/>
      <c r="J21" s="19"/>
      <c r="K21" s="2"/>
      <c r="L21" s="2"/>
      <c r="M21" s="2"/>
      <c r="N21" s="2"/>
      <c r="O21" s="2"/>
      <c r="P21" s="2"/>
      <c r="Q21" s="2"/>
      <c r="R21" s="2"/>
      <c r="S21" s="2"/>
      <c r="T21" s="2"/>
      <c r="U21" s="2"/>
      <c r="V21" s="2"/>
      <c r="W21" s="2"/>
      <c r="X21" s="2"/>
      <c r="Y21" s="2"/>
      <c r="Z21" s="2"/>
    </row>
    <row r="22" ht="9.75" customHeight="1">
      <c r="A22" s="13"/>
      <c r="B22" s="2"/>
      <c r="C22" s="2"/>
      <c r="D22" s="2"/>
      <c r="E22" s="2"/>
      <c r="F22" s="61"/>
      <c r="G22" s="61"/>
      <c r="H22" s="61"/>
      <c r="I22" s="61"/>
      <c r="J22" s="19"/>
      <c r="K22" s="2"/>
      <c r="L22" s="2"/>
      <c r="M22" s="2"/>
      <c r="N22" s="2"/>
      <c r="O22" s="2"/>
      <c r="P22" s="2"/>
      <c r="Q22" s="2"/>
      <c r="R22" s="2"/>
      <c r="S22" s="2"/>
      <c r="T22" s="2"/>
      <c r="U22" s="2"/>
      <c r="V22" s="2"/>
      <c r="W22" s="2"/>
      <c r="X22" s="2"/>
      <c r="Y22" s="2"/>
      <c r="Z22" s="2"/>
    </row>
    <row r="23" ht="13.5" customHeight="1">
      <c r="A23" s="13"/>
      <c r="B23" s="64" t="s">
        <v>103</v>
      </c>
      <c r="C23" s="2"/>
      <c r="D23" s="18">
        <v>0.0</v>
      </c>
      <c r="E23" s="2"/>
      <c r="F23" s="17"/>
      <c r="G23" s="17"/>
      <c r="H23" s="17"/>
      <c r="I23" s="17"/>
      <c r="J23" s="19"/>
      <c r="K23" s="2"/>
      <c r="L23" s="2"/>
      <c r="M23" s="2"/>
      <c r="N23" s="2"/>
      <c r="O23" s="2"/>
      <c r="P23" s="2"/>
      <c r="Q23" s="2"/>
      <c r="R23" s="2"/>
      <c r="S23" s="2"/>
      <c r="T23" s="2"/>
      <c r="U23" s="2"/>
      <c r="V23" s="2"/>
      <c r="W23" s="2"/>
      <c r="X23" s="2"/>
      <c r="Y23" s="2"/>
      <c r="Z23" s="2"/>
    </row>
    <row r="24" ht="13.5" customHeight="1">
      <c r="A24" s="13"/>
      <c r="B24" s="46"/>
      <c r="C24" s="2"/>
      <c r="D24" s="2"/>
      <c r="E24" s="2"/>
      <c r="F24" s="17"/>
      <c r="G24" s="17"/>
      <c r="H24" s="17"/>
      <c r="I24" s="17"/>
      <c r="J24" s="19"/>
      <c r="K24" s="2"/>
      <c r="L24" s="2"/>
      <c r="M24" s="2"/>
      <c r="N24" s="2"/>
      <c r="O24" s="2"/>
      <c r="P24" s="2"/>
      <c r="Q24" s="2"/>
      <c r="R24" s="2"/>
      <c r="S24" s="2"/>
      <c r="T24" s="2"/>
      <c r="U24" s="2"/>
      <c r="V24" s="2"/>
      <c r="W24" s="2"/>
      <c r="X24" s="2"/>
      <c r="Y24" s="2"/>
      <c r="Z24" s="2"/>
    </row>
    <row r="25" ht="13.5" customHeight="1">
      <c r="A25" s="13"/>
      <c r="B25" s="46"/>
      <c r="C25" s="2"/>
      <c r="D25" s="2"/>
      <c r="E25" s="2"/>
      <c r="F25" s="17"/>
      <c r="G25" s="17"/>
      <c r="H25" s="17"/>
      <c r="I25" s="17"/>
      <c r="J25" s="19"/>
      <c r="K25" s="2"/>
      <c r="L25" s="2"/>
      <c r="M25" s="2"/>
      <c r="N25" s="2"/>
      <c r="O25" s="2"/>
      <c r="P25" s="2"/>
      <c r="Q25" s="2"/>
      <c r="R25" s="2"/>
      <c r="S25" s="2"/>
      <c r="T25" s="2"/>
      <c r="U25" s="2"/>
      <c r="V25" s="2"/>
      <c r="W25" s="2"/>
      <c r="X25" s="2"/>
      <c r="Y25" s="2"/>
      <c r="Z25" s="2"/>
    </row>
    <row r="26" ht="13.5" customHeight="1">
      <c r="A26" s="13"/>
      <c r="B26" s="46"/>
      <c r="C26" s="2"/>
      <c r="D26" s="2"/>
      <c r="E26" s="2"/>
      <c r="F26" s="17"/>
      <c r="G26" s="17"/>
      <c r="H26" s="17"/>
      <c r="I26" s="17"/>
      <c r="J26" s="19"/>
      <c r="K26" s="2"/>
      <c r="L26" s="2"/>
      <c r="M26" s="2"/>
      <c r="N26" s="2"/>
      <c r="O26" s="2"/>
      <c r="P26" s="2"/>
      <c r="Q26" s="2"/>
      <c r="R26" s="2"/>
      <c r="S26" s="2"/>
      <c r="T26" s="2"/>
      <c r="U26" s="2"/>
      <c r="V26" s="2"/>
      <c r="W26" s="2"/>
      <c r="X26" s="2"/>
      <c r="Y26" s="2"/>
      <c r="Z26" s="2"/>
    </row>
    <row r="27" ht="13.5" customHeight="1">
      <c r="A27" s="13"/>
      <c r="B27" s="50"/>
      <c r="C27" s="2"/>
      <c r="D27" s="2"/>
      <c r="E27" s="2"/>
      <c r="F27" s="17"/>
      <c r="G27" s="17"/>
      <c r="H27" s="17"/>
      <c r="I27" s="17"/>
      <c r="J27" s="19"/>
      <c r="K27" s="2"/>
      <c r="L27" s="2"/>
      <c r="M27" s="2"/>
      <c r="N27" s="2"/>
      <c r="O27" s="2"/>
      <c r="P27" s="2"/>
      <c r="Q27" s="2"/>
      <c r="R27" s="2"/>
      <c r="S27" s="2"/>
      <c r="T27" s="2"/>
      <c r="U27" s="2"/>
      <c r="V27" s="2"/>
      <c r="W27" s="2"/>
      <c r="X27" s="2"/>
      <c r="Y27" s="2"/>
      <c r="Z27" s="2"/>
    </row>
    <row r="28" ht="9.75" customHeight="1">
      <c r="A28" s="13"/>
      <c r="B28" s="2"/>
      <c r="C28" s="2"/>
      <c r="D28" s="2"/>
      <c r="E28" s="2"/>
      <c r="F28" s="61"/>
      <c r="G28" s="61"/>
      <c r="H28" s="61"/>
      <c r="I28" s="61"/>
      <c r="J28" s="19"/>
      <c r="K28" s="2"/>
      <c r="L28" s="2"/>
      <c r="M28" s="2"/>
      <c r="N28" s="2"/>
      <c r="O28" s="2"/>
      <c r="P28" s="2"/>
      <c r="Q28" s="2"/>
      <c r="R28" s="2"/>
      <c r="S28" s="2"/>
      <c r="T28" s="2"/>
      <c r="U28" s="2"/>
      <c r="V28" s="2"/>
      <c r="W28" s="2"/>
      <c r="X28" s="2"/>
      <c r="Y28" s="2"/>
      <c r="Z28" s="2"/>
    </row>
    <row r="29" ht="13.5" customHeight="1">
      <c r="A29" s="13"/>
      <c r="B29" s="64" t="s">
        <v>104</v>
      </c>
      <c r="C29" s="2"/>
      <c r="D29" s="18">
        <v>0.0</v>
      </c>
      <c r="E29" s="2"/>
      <c r="F29" s="17"/>
      <c r="G29" s="17"/>
      <c r="H29" s="17"/>
      <c r="I29" s="17"/>
      <c r="J29" s="19"/>
      <c r="K29" s="2"/>
      <c r="L29" s="2"/>
      <c r="M29" s="2"/>
      <c r="N29" s="2"/>
      <c r="O29" s="2"/>
      <c r="P29" s="2"/>
      <c r="Q29" s="2"/>
      <c r="R29" s="2"/>
      <c r="S29" s="2"/>
      <c r="T29" s="2"/>
      <c r="U29" s="2"/>
      <c r="V29" s="2"/>
      <c r="W29" s="2"/>
      <c r="X29" s="2"/>
      <c r="Y29" s="2"/>
      <c r="Z29" s="2"/>
    </row>
    <row r="30" ht="13.5" customHeight="1">
      <c r="A30" s="13"/>
      <c r="B30" s="46"/>
      <c r="C30" s="2"/>
      <c r="D30" s="2"/>
      <c r="E30" s="2"/>
      <c r="F30" s="17"/>
      <c r="G30" s="17"/>
      <c r="H30" s="17"/>
      <c r="I30" s="17"/>
      <c r="J30" s="19"/>
      <c r="K30" s="2"/>
      <c r="L30" s="2"/>
      <c r="M30" s="2"/>
      <c r="N30" s="2"/>
      <c r="O30" s="2"/>
      <c r="P30" s="2"/>
      <c r="Q30" s="2"/>
      <c r="R30" s="2"/>
      <c r="S30" s="2"/>
      <c r="T30" s="2"/>
      <c r="U30" s="2"/>
      <c r="V30" s="2"/>
      <c r="W30" s="2"/>
      <c r="X30" s="2"/>
      <c r="Y30" s="2"/>
      <c r="Z30" s="2"/>
    </row>
    <row r="31" ht="13.5" customHeight="1">
      <c r="A31" s="13"/>
      <c r="B31" s="46"/>
      <c r="C31" s="2"/>
      <c r="D31" s="2"/>
      <c r="E31" s="2"/>
      <c r="F31" s="17"/>
      <c r="G31" s="17"/>
      <c r="H31" s="17"/>
      <c r="I31" s="17"/>
      <c r="J31" s="19"/>
      <c r="K31" s="2"/>
      <c r="L31" s="2"/>
      <c r="M31" s="2"/>
      <c r="N31" s="2"/>
      <c r="O31" s="2"/>
      <c r="P31" s="2"/>
      <c r="Q31" s="2"/>
      <c r="R31" s="2"/>
      <c r="S31" s="2"/>
      <c r="T31" s="2"/>
      <c r="U31" s="2"/>
      <c r="V31" s="2"/>
      <c r="W31" s="2"/>
      <c r="X31" s="2"/>
      <c r="Y31" s="2"/>
      <c r="Z31" s="2"/>
    </row>
    <row r="32" ht="13.5" customHeight="1">
      <c r="A32" s="13"/>
      <c r="B32" s="46"/>
      <c r="C32" s="2"/>
      <c r="D32" s="2"/>
      <c r="E32" s="2"/>
      <c r="F32" s="17"/>
      <c r="G32" s="17"/>
      <c r="H32" s="17"/>
      <c r="I32" s="17"/>
      <c r="J32" s="19"/>
      <c r="K32" s="2"/>
      <c r="L32" s="2"/>
      <c r="M32" s="2"/>
      <c r="N32" s="2"/>
      <c r="O32" s="2"/>
      <c r="P32" s="2"/>
      <c r="Q32" s="2"/>
      <c r="R32" s="2"/>
      <c r="S32" s="2"/>
      <c r="T32" s="2"/>
      <c r="U32" s="2"/>
      <c r="V32" s="2"/>
      <c r="W32" s="2"/>
      <c r="X32" s="2"/>
      <c r="Y32" s="2"/>
      <c r="Z32" s="2"/>
    </row>
    <row r="33" ht="13.5" customHeight="1">
      <c r="A33" s="13"/>
      <c r="B33" s="50"/>
      <c r="C33" s="2"/>
      <c r="D33" s="2"/>
      <c r="E33" s="2"/>
      <c r="F33" s="17"/>
      <c r="G33" s="17"/>
      <c r="H33" s="17"/>
      <c r="I33" s="17"/>
      <c r="J33" s="19"/>
      <c r="K33" s="2"/>
      <c r="L33" s="2"/>
      <c r="M33" s="2"/>
      <c r="N33" s="2"/>
      <c r="O33" s="2"/>
      <c r="P33" s="2"/>
      <c r="Q33" s="2"/>
      <c r="R33" s="2"/>
      <c r="S33" s="2"/>
      <c r="T33" s="2"/>
      <c r="U33" s="2"/>
      <c r="V33" s="2"/>
      <c r="W33" s="2"/>
      <c r="X33" s="2"/>
      <c r="Y33" s="2"/>
      <c r="Z33" s="2"/>
    </row>
    <row r="34" ht="9.75" customHeight="1">
      <c r="A34" s="13"/>
      <c r="B34" s="2"/>
      <c r="C34" s="2"/>
      <c r="D34" s="2"/>
      <c r="E34" s="2"/>
      <c r="F34" s="9"/>
      <c r="G34" s="9"/>
      <c r="H34" s="9"/>
      <c r="I34" s="9"/>
      <c r="J34" s="19"/>
      <c r="K34" s="2"/>
      <c r="L34" s="2"/>
      <c r="M34" s="2"/>
      <c r="N34" s="2"/>
      <c r="O34" s="2"/>
      <c r="P34" s="2"/>
      <c r="Q34" s="2"/>
      <c r="R34" s="2"/>
      <c r="S34" s="2"/>
      <c r="T34" s="2"/>
      <c r="U34" s="2"/>
      <c r="V34" s="2"/>
      <c r="W34" s="2"/>
      <c r="X34" s="2"/>
      <c r="Y34" s="2"/>
      <c r="Z34" s="2"/>
    </row>
    <row r="35" ht="13.5" customHeight="1">
      <c r="A35" s="13"/>
      <c r="B35" s="65" t="s">
        <v>105</v>
      </c>
      <c r="C35" s="2"/>
      <c r="D35" s="18">
        <v>1.0</v>
      </c>
      <c r="E35" s="2"/>
      <c r="F35" s="17"/>
      <c r="G35" s="17"/>
      <c r="H35" s="17"/>
      <c r="I35" s="17"/>
      <c r="J35" s="19"/>
      <c r="K35" s="2"/>
      <c r="L35" s="2"/>
      <c r="M35" s="63">
        <f>D35+D40+D45+D50</f>
        <v>2</v>
      </c>
      <c r="N35" s="2"/>
      <c r="O35" s="2"/>
      <c r="P35" s="2"/>
      <c r="Q35" s="2"/>
      <c r="R35" s="2"/>
      <c r="S35" s="2"/>
      <c r="T35" s="2"/>
      <c r="U35" s="2"/>
      <c r="V35" s="2"/>
      <c r="W35" s="2"/>
      <c r="X35" s="2"/>
      <c r="Y35" s="2"/>
      <c r="Z35" s="2"/>
    </row>
    <row r="36" ht="13.5" customHeight="1">
      <c r="A36" s="13"/>
      <c r="B36" s="46"/>
      <c r="C36" s="2"/>
      <c r="D36" s="2"/>
      <c r="E36" s="2"/>
      <c r="F36" s="17"/>
      <c r="G36" s="17"/>
      <c r="H36" s="17"/>
      <c r="I36" s="17"/>
      <c r="J36" s="19"/>
      <c r="K36" s="2"/>
      <c r="L36" s="2"/>
      <c r="M36" s="2"/>
      <c r="N36" s="2"/>
      <c r="O36" s="2"/>
      <c r="P36" s="2"/>
      <c r="Q36" s="2"/>
      <c r="R36" s="2"/>
      <c r="S36" s="2"/>
      <c r="T36" s="2"/>
      <c r="U36" s="2"/>
      <c r="V36" s="2"/>
      <c r="W36" s="2"/>
      <c r="X36" s="2"/>
      <c r="Y36" s="2"/>
      <c r="Z36" s="2"/>
    </row>
    <row r="37" ht="12.75" customHeight="1">
      <c r="A37" s="13"/>
      <c r="B37" s="46"/>
      <c r="C37" s="2"/>
      <c r="D37" s="2"/>
      <c r="E37" s="2"/>
      <c r="F37" s="17"/>
      <c r="G37" s="17"/>
      <c r="H37" s="17"/>
      <c r="I37" s="17"/>
      <c r="J37" s="19"/>
      <c r="K37" s="2"/>
      <c r="L37" s="2"/>
      <c r="M37" s="2"/>
      <c r="N37" s="2"/>
      <c r="O37" s="2"/>
      <c r="P37" s="2"/>
      <c r="Q37" s="2"/>
      <c r="R37" s="2"/>
      <c r="S37" s="2"/>
      <c r="T37" s="2"/>
      <c r="U37" s="2"/>
      <c r="V37" s="2"/>
      <c r="W37" s="2"/>
      <c r="X37" s="2"/>
      <c r="Y37" s="2"/>
      <c r="Z37" s="2"/>
    </row>
    <row r="38" ht="12.0" customHeight="1">
      <c r="A38" s="13"/>
      <c r="B38" s="50"/>
      <c r="C38" s="2"/>
      <c r="D38" s="2"/>
      <c r="E38" s="2"/>
      <c r="F38" s="17"/>
      <c r="G38" s="17"/>
      <c r="H38" s="17"/>
      <c r="I38" s="17"/>
      <c r="J38" s="19"/>
      <c r="K38" s="2"/>
      <c r="L38" s="2"/>
      <c r="M38" s="2"/>
      <c r="N38" s="2"/>
      <c r="O38" s="2"/>
      <c r="P38" s="2"/>
      <c r="Q38" s="2"/>
      <c r="R38" s="2"/>
      <c r="S38" s="2"/>
      <c r="T38" s="2"/>
      <c r="U38" s="2"/>
      <c r="V38" s="2"/>
      <c r="W38" s="2"/>
      <c r="X38" s="2"/>
      <c r="Y38" s="2"/>
      <c r="Z38" s="2"/>
    </row>
    <row r="39" ht="9.75" customHeight="1">
      <c r="A39" s="13"/>
      <c r="B39" s="2"/>
      <c r="C39" s="2"/>
      <c r="D39" s="2"/>
      <c r="E39" s="2"/>
      <c r="F39" s="9"/>
      <c r="G39" s="9"/>
      <c r="H39" s="9"/>
      <c r="I39" s="9"/>
      <c r="J39" s="19"/>
      <c r="K39" s="2"/>
      <c r="L39" s="2"/>
      <c r="M39" s="2"/>
      <c r="N39" s="2"/>
      <c r="O39" s="2"/>
      <c r="P39" s="2"/>
      <c r="Q39" s="2"/>
      <c r="R39" s="2"/>
      <c r="S39" s="2"/>
      <c r="T39" s="2"/>
      <c r="U39" s="2"/>
      <c r="V39" s="2"/>
      <c r="W39" s="2"/>
      <c r="X39" s="2"/>
      <c r="Y39" s="2"/>
      <c r="Z39" s="2"/>
    </row>
    <row r="40" ht="13.5" customHeight="1">
      <c r="A40" s="13"/>
      <c r="B40" s="65" t="s">
        <v>106</v>
      </c>
      <c r="C40" s="2"/>
      <c r="D40" s="18">
        <v>1.0</v>
      </c>
      <c r="E40" s="2"/>
      <c r="F40" s="17"/>
      <c r="G40" s="17"/>
      <c r="H40" s="17"/>
      <c r="I40" s="17"/>
      <c r="J40" s="19"/>
      <c r="K40" s="2"/>
      <c r="L40" s="2"/>
      <c r="M40" s="2"/>
      <c r="N40" s="2"/>
      <c r="O40" s="2"/>
      <c r="P40" s="2"/>
      <c r="Q40" s="2"/>
      <c r="R40" s="2"/>
      <c r="S40" s="2"/>
      <c r="T40" s="2"/>
      <c r="U40" s="2"/>
      <c r="V40" s="2"/>
      <c r="W40" s="2"/>
      <c r="X40" s="2"/>
      <c r="Y40" s="2"/>
      <c r="Z40" s="2"/>
    </row>
    <row r="41" ht="13.5" customHeight="1">
      <c r="A41" s="13"/>
      <c r="B41" s="46"/>
      <c r="C41" s="2"/>
      <c r="D41" s="2"/>
      <c r="E41" s="2"/>
      <c r="F41" s="17"/>
      <c r="G41" s="17"/>
      <c r="H41" s="17"/>
      <c r="I41" s="17"/>
      <c r="J41" s="19"/>
      <c r="K41" s="2"/>
      <c r="L41" s="2"/>
      <c r="M41" s="2"/>
      <c r="N41" s="2"/>
      <c r="O41" s="2"/>
      <c r="P41" s="2"/>
      <c r="Q41" s="2"/>
      <c r="R41" s="2"/>
      <c r="S41" s="2"/>
      <c r="T41" s="2"/>
      <c r="U41" s="2"/>
      <c r="V41" s="2"/>
      <c r="W41" s="2"/>
      <c r="X41" s="2"/>
      <c r="Y41" s="2"/>
      <c r="Z41" s="2"/>
    </row>
    <row r="42" ht="13.5" customHeight="1">
      <c r="A42" s="13"/>
      <c r="B42" s="46"/>
      <c r="C42" s="2"/>
      <c r="D42" s="2"/>
      <c r="E42" s="2"/>
      <c r="F42" s="17"/>
      <c r="G42" s="17"/>
      <c r="H42" s="17"/>
      <c r="I42" s="17"/>
      <c r="J42" s="19"/>
      <c r="K42" s="2"/>
      <c r="L42" s="2"/>
      <c r="M42" s="2"/>
      <c r="N42" s="2"/>
      <c r="O42" s="2"/>
      <c r="P42" s="2"/>
      <c r="Q42" s="2"/>
      <c r="R42" s="2"/>
      <c r="S42" s="2"/>
      <c r="T42" s="2"/>
      <c r="U42" s="2"/>
      <c r="V42" s="2"/>
      <c r="W42" s="2"/>
      <c r="X42" s="2"/>
      <c r="Y42" s="2"/>
      <c r="Z42" s="2"/>
    </row>
    <row r="43" ht="13.5" customHeight="1">
      <c r="A43" s="13"/>
      <c r="B43" s="50"/>
      <c r="C43" s="2"/>
      <c r="D43" s="2"/>
      <c r="E43" s="2"/>
      <c r="F43" s="17"/>
      <c r="G43" s="17"/>
      <c r="H43" s="17"/>
      <c r="I43" s="17"/>
      <c r="J43" s="19"/>
      <c r="K43" s="2"/>
      <c r="L43" s="2"/>
      <c r="M43" s="2"/>
      <c r="N43" s="2"/>
      <c r="O43" s="2"/>
      <c r="P43" s="2"/>
      <c r="Q43" s="2"/>
      <c r="R43" s="2"/>
      <c r="S43" s="2"/>
      <c r="T43" s="2"/>
      <c r="U43" s="2"/>
      <c r="V43" s="2"/>
      <c r="W43" s="2"/>
      <c r="X43" s="2"/>
      <c r="Y43" s="2"/>
      <c r="Z43" s="2"/>
    </row>
    <row r="44" ht="9.75" customHeight="1">
      <c r="A44" s="13"/>
      <c r="B44" s="2"/>
      <c r="C44" s="2"/>
      <c r="D44" s="2"/>
      <c r="E44" s="2"/>
      <c r="F44" s="9"/>
      <c r="G44" s="9"/>
      <c r="H44" s="9"/>
      <c r="I44" s="9"/>
      <c r="J44" s="19"/>
      <c r="K44" s="2"/>
      <c r="L44" s="2"/>
      <c r="M44" s="2"/>
      <c r="N44" s="2"/>
      <c r="O44" s="2"/>
      <c r="P44" s="2"/>
      <c r="Q44" s="2"/>
      <c r="R44" s="2"/>
      <c r="S44" s="2"/>
      <c r="T44" s="2"/>
      <c r="U44" s="2"/>
      <c r="V44" s="2"/>
      <c r="W44" s="2"/>
      <c r="X44" s="2"/>
      <c r="Y44" s="2"/>
      <c r="Z44" s="2"/>
    </row>
    <row r="45" ht="13.5" customHeight="1">
      <c r="A45" s="13"/>
      <c r="B45" s="65" t="s">
        <v>107</v>
      </c>
      <c r="C45" s="2"/>
      <c r="D45" s="18">
        <v>0.0</v>
      </c>
      <c r="E45" s="2"/>
      <c r="F45" s="17"/>
      <c r="G45" s="17"/>
      <c r="H45" s="17"/>
      <c r="I45" s="17"/>
      <c r="J45" s="19"/>
      <c r="K45" s="2"/>
      <c r="L45" s="2"/>
      <c r="M45" s="2"/>
      <c r="N45" s="2"/>
      <c r="O45" s="2"/>
      <c r="P45" s="2"/>
      <c r="Q45" s="2"/>
      <c r="R45" s="2"/>
      <c r="S45" s="2"/>
      <c r="T45" s="2"/>
      <c r="U45" s="2"/>
      <c r="V45" s="2"/>
      <c r="W45" s="2"/>
      <c r="X45" s="2"/>
      <c r="Y45" s="2"/>
      <c r="Z45" s="2"/>
    </row>
    <row r="46" ht="13.5" customHeight="1">
      <c r="A46" s="13"/>
      <c r="B46" s="46"/>
      <c r="C46" s="2"/>
      <c r="D46" s="49"/>
      <c r="E46" s="2"/>
      <c r="F46" s="17"/>
      <c r="G46" s="17"/>
      <c r="H46" s="17"/>
      <c r="I46" s="17"/>
      <c r="J46" s="19"/>
      <c r="K46" s="2"/>
      <c r="L46" s="2"/>
      <c r="M46" s="2"/>
      <c r="N46" s="2"/>
      <c r="O46" s="2"/>
      <c r="P46" s="2"/>
      <c r="Q46" s="2"/>
      <c r="R46" s="2"/>
      <c r="S46" s="2"/>
      <c r="T46" s="2"/>
      <c r="U46" s="2"/>
      <c r="V46" s="2"/>
      <c r="W46" s="2"/>
      <c r="X46" s="2"/>
      <c r="Y46" s="2"/>
      <c r="Z46" s="2"/>
    </row>
    <row r="47" ht="13.5" customHeight="1">
      <c r="A47" s="13"/>
      <c r="B47" s="46"/>
      <c r="C47" s="2"/>
      <c r="D47" s="2"/>
      <c r="E47" s="2"/>
      <c r="F47" s="17"/>
      <c r="G47" s="17"/>
      <c r="H47" s="17"/>
      <c r="I47" s="17"/>
      <c r="J47" s="19"/>
      <c r="K47" s="2"/>
      <c r="L47" s="2"/>
      <c r="M47" s="2"/>
      <c r="N47" s="2"/>
      <c r="O47" s="2"/>
      <c r="P47" s="2"/>
      <c r="Q47" s="2"/>
      <c r="R47" s="2"/>
      <c r="S47" s="2"/>
      <c r="T47" s="2"/>
      <c r="U47" s="2"/>
      <c r="V47" s="2"/>
      <c r="W47" s="2"/>
      <c r="X47" s="2"/>
      <c r="Y47" s="2"/>
      <c r="Z47" s="2"/>
    </row>
    <row r="48" ht="13.5" customHeight="1">
      <c r="A48" s="13"/>
      <c r="B48" s="50"/>
      <c r="C48" s="2"/>
      <c r="D48" s="2"/>
      <c r="E48" s="2"/>
      <c r="F48" s="17"/>
      <c r="G48" s="17"/>
      <c r="H48" s="17"/>
      <c r="I48" s="17"/>
      <c r="J48" s="19"/>
      <c r="K48" s="2"/>
      <c r="L48" s="2"/>
      <c r="M48" s="2"/>
      <c r="N48" s="2"/>
      <c r="O48" s="2"/>
      <c r="P48" s="2"/>
      <c r="Q48" s="2"/>
      <c r="R48" s="2"/>
      <c r="S48" s="2"/>
      <c r="T48" s="2"/>
      <c r="U48" s="2"/>
      <c r="V48" s="2"/>
      <c r="W48" s="2"/>
      <c r="X48" s="2"/>
      <c r="Y48" s="2"/>
      <c r="Z48" s="2"/>
    </row>
    <row r="49" ht="9.75" customHeight="1">
      <c r="A49" s="13"/>
      <c r="B49" s="2"/>
      <c r="C49" s="2"/>
      <c r="D49" s="2"/>
      <c r="E49" s="2"/>
      <c r="F49" s="9"/>
      <c r="G49" s="9"/>
      <c r="H49" s="9"/>
      <c r="I49" s="9"/>
      <c r="J49" s="19"/>
      <c r="K49" s="2"/>
      <c r="L49" s="2"/>
      <c r="M49" s="2"/>
      <c r="N49" s="2"/>
      <c r="O49" s="2"/>
      <c r="P49" s="2"/>
      <c r="Q49" s="2"/>
      <c r="R49" s="2"/>
      <c r="S49" s="2"/>
      <c r="T49" s="2"/>
      <c r="U49" s="2"/>
      <c r="V49" s="2"/>
      <c r="W49" s="2"/>
      <c r="X49" s="2"/>
      <c r="Y49" s="2"/>
      <c r="Z49" s="2"/>
    </row>
    <row r="50" ht="13.5" customHeight="1">
      <c r="A50" s="13"/>
      <c r="B50" s="65" t="s">
        <v>108</v>
      </c>
      <c r="C50" s="2"/>
      <c r="D50" s="18">
        <v>0.0</v>
      </c>
      <c r="E50" s="2"/>
      <c r="F50" s="17"/>
      <c r="G50" s="17"/>
      <c r="H50" s="17"/>
      <c r="I50" s="17"/>
      <c r="J50" s="19"/>
      <c r="K50" s="2"/>
      <c r="L50" s="2"/>
      <c r="M50" s="2"/>
      <c r="N50" s="2"/>
      <c r="O50" s="2"/>
      <c r="P50" s="2"/>
      <c r="Q50" s="2"/>
      <c r="R50" s="2"/>
      <c r="S50" s="2"/>
      <c r="T50" s="2"/>
      <c r="U50" s="2"/>
      <c r="V50" s="2"/>
      <c r="W50" s="2"/>
      <c r="X50" s="2"/>
      <c r="Y50" s="2"/>
      <c r="Z50" s="2"/>
    </row>
    <row r="51" ht="14.25" customHeight="1">
      <c r="A51" s="13"/>
      <c r="B51" s="46"/>
      <c r="C51" s="2"/>
      <c r="D51" s="2"/>
      <c r="E51" s="2"/>
      <c r="F51" s="17"/>
      <c r="G51" s="17"/>
      <c r="H51" s="17"/>
      <c r="I51" s="17"/>
      <c r="J51" s="19"/>
      <c r="K51" s="2"/>
      <c r="L51" s="2"/>
      <c r="M51" s="2"/>
      <c r="N51" s="2"/>
      <c r="O51" s="2"/>
      <c r="P51" s="2"/>
      <c r="Q51" s="2"/>
      <c r="R51" s="2"/>
      <c r="S51" s="2"/>
      <c r="T51" s="2"/>
      <c r="U51" s="2"/>
      <c r="V51" s="2"/>
      <c r="W51" s="2"/>
      <c r="X51" s="2"/>
      <c r="Y51" s="2"/>
      <c r="Z51" s="2"/>
    </row>
    <row r="52" ht="13.5" customHeight="1">
      <c r="A52" s="13"/>
      <c r="B52" s="46"/>
      <c r="C52" s="2"/>
      <c r="D52" s="2"/>
      <c r="E52" s="2"/>
      <c r="F52" s="17"/>
      <c r="G52" s="17"/>
      <c r="H52" s="17"/>
      <c r="I52" s="17"/>
      <c r="J52" s="19"/>
      <c r="K52" s="2"/>
      <c r="L52" s="2"/>
      <c r="M52" s="2"/>
      <c r="N52" s="2"/>
      <c r="O52" s="2"/>
      <c r="P52" s="2"/>
      <c r="Q52" s="2"/>
      <c r="R52" s="2"/>
      <c r="S52" s="2"/>
      <c r="T52" s="2"/>
      <c r="U52" s="2"/>
      <c r="V52" s="2"/>
      <c r="W52" s="2"/>
      <c r="X52" s="2"/>
      <c r="Y52" s="2"/>
      <c r="Z52" s="2"/>
    </row>
    <row r="53" ht="13.5" customHeight="1">
      <c r="A53" s="13"/>
      <c r="B53" s="50"/>
      <c r="C53" s="2"/>
      <c r="D53" s="2"/>
      <c r="E53" s="2"/>
      <c r="F53" s="17"/>
      <c r="G53" s="17"/>
      <c r="H53" s="17"/>
      <c r="I53" s="17"/>
      <c r="J53" s="19"/>
      <c r="K53" s="2"/>
      <c r="L53" s="2"/>
      <c r="M53" s="2"/>
      <c r="N53" s="2"/>
      <c r="O53" s="2"/>
      <c r="P53" s="2"/>
      <c r="Q53" s="2"/>
      <c r="R53" s="2"/>
      <c r="S53" s="2"/>
      <c r="T53" s="2"/>
      <c r="U53" s="2"/>
      <c r="V53" s="2"/>
      <c r="W53" s="2"/>
      <c r="X53" s="2"/>
      <c r="Y53" s="2"/>
      <c r="Z53" s="2"/>
    </row>
    <row r="54" ht="9.75" customHeight="1">
      <c r="A54" s="13"/>
      <c r="B54" s="2"/>
      <c r="C54" s="2"/>
      <c r="D54" s="2"/>
      <c r="E54" s="2"/>
      <c r="F54" s="9"/>
      <c r="G54" s="9"/>
      <c r="H54" s="9"/>
      <c r="I54" s="9"/>
      <c r="J54" s="19"/>
      <c r="K54" s="2"/>
      <c r="L54" s="2"/>
      <c r="M54" s="2"/>
      <c r="N54" s="2"/>
      <c r="O54" s="2"/>
      <c r="P54" s="2"/>
      <c r="Q54" s="2"/>
      <c r="R54" s="2"/>
      <c r="S54" s="2"/>
      <c r="T54" s="2"/>
      <c r="U54" s="2"/>
      <c r="V54" s="2"/>
      <c r="W54" s="2"/>
      <c r="X54" s="2"/>
      <c r="Y54" s="2"/>
      <c r="Z54" s="2"/>
    </row>
    <row r="55" ht="13.5" customHeight="1">
      <c r="A55" s="13"/>
      <c r="B55" s="66" t="s">
        <v>109</v>
      </c>
      <c r="C55" s="2"/>
      <c r="D55" s="18">
        <v>0.0</v>
      </c>
      <c r="E55" s="2"/>
      <c r="F55" s="17"/>
      <c r="G55" s="17"/>
      <c r="H55" s="17"/>
      <c r="I55" s="17"/>
      <c r="J55" s="19"/>
      <c r="K55" s="2"/>
      <c r="L55" s="2"/>
      <c r="M55" s="63">
        <f>D55+D61</f>
        <v>0</v>
      </c>
      <c r="N55" s="2"/>
      <c r="O55" s="2"/>
      <c r="P55" s="2"/>
      <c r="Q55" s="2"/>
      <c r="R55" s="2"/>
      <c r="S55" s="2"/>
      <c r="T55" s="2"/>
      <c r="U55" s="2"/>
      <c r="V55" s="2"/>
      <c r="W55" s="2"/>
      <c r="X55" s="2"/>
      <c r="Y55" s="2"/>
      <c r="Z55" s="2"/>
    </row>
    <row r="56" ht="12.75" customHeight="1">
      <c r="A56" s="13"/>
      <c r="B56" s="46"/>
      <c r="C56" s="2"/>
      <c r="D56" s="2"/>
      <c r="E56" s="2"/>
      <c r="F56" s="17"/>
      <c r="G56" s="17"/>
      <c r="H56" s="17"/>
      <c r="I56" s="17"/>
      <c r="J56" s="19"/>
      <c r="K56" s="2"/>
      <c r="L56" s="2"/>
      <c r="M56" s="2"/>
      <c r="N56" s="2"/>
      <c r="O56" s="2"/>
      <c r="P56" s="2"/>
      <c r="Q56" s="2"/>
      <c r="R56" s="2"/>
      <c r="S56" s="2"/>
      <c r="T56" s="2"/>
      <c r="U56" s="2"/>
      <c r="V56" s="2"/>
      <c r="W56" s="2"/>
      <c r="X56" s="2"/>
      <c r="Y56" s="2"/>
      <c r="Z56" s="2"/>
    </row>
    <row r="57" ht="13.5" customHeight="1">
      <c r="A57" s="13"/>
      <c r="B57" s="46"/>
      <c r="C57" s="2"/>
      <c r="D57" s="2"/>
      <c r="E57" s="2"/>
      <c r="F57" s="17"/>
      <c r="G57" s="17"/>
      <c r="H57" s="17"/>
      <c r="I57" s="17"/>
      <c r="J57" s="19"/>
      <c r="K57" s="2"/>
      <c r="L57" s="2"/>
      <c r="M57" s="2"/>
      <c r="N57" s="2"/>
      <c r="O57" s="2"/>
      <c r="P57" s="2"/>
      <c r="Q57" s="2"/>
      <c r="R57" s="2"/>
      <c r="S57" s="2"/>
      <c r="T57" s="2"/>
      <c r="U57" s="2"/>
      <c r="V57" s="2"/>
      <c r="W57" s="2"/>
      <c r="X57" s="2"/>
      <c r="Y57" s="2"/>
      <c r="Z57" s="2"/>
    </row>
    <row r="58" ht="13.5" customHeight="1">
      <c r="A58" s="13"/>
      <c r="B58" s="46"/>
      <c r="C58" s="2"/>
      <c r="D58" s="2"/>
      <c r="E58" s="2"/>
      <c r="F58" s="17"/>
      <c r="G58" s="17"/>
      <c r="H58" s="17"/>
      <c r="I58" s="17"/>
      <c r="J58" s="19"/>
      <c r="K58" s="2"/>
      <c r="L58" s="2"/>
      <c r="M58" s="2"/>
      <c r="N58" s="2"/>
      <c r="O58" s="2"/>
      <c r="P58" s="2"/>
      <c r="Q58" s="2"/>
      <c r="R58" s="2"/>
      <c r="S58" s="2"/>
      <c r="T58" s="2"/>
      <c r="U58" s="2"/>
      <c r="V58" s="2"/>
      <c r="W58" s="2"/>
      <c r="X58" s="2"/>
      <c r="Y58" s="2"/>
      <c r="Z58" s="2"/>
    </row>
    <row r="59" ht="13.5" customHeight="1">
      <c r="A59" s="13"/>
      <c r="B59" s="50"/>
      <c r="C59" s="2"/>
      <c r="D59" s="2"/>
      <c r="E59" s="2"/>
      <c r="F59" s="17"/>
      <c r="G59" s="17"/>
      <c r="H59" s="17"/>
      <c r="I59" s="17"/>
      <c r="J59" s="19"/>
      <c r="K59" s="2"/>
      <c r="L59" s="2"/>
      <c r="M59" s="2"/>
      <c r="N59" s="2"/>
      <c r="O59" s="2"/>
      <c r="P59" s="2"/>
      <c r="Q59" s="2"/>
      <c r="R59" s="2"/>
      <c r="S59" s="2"/>
      <c r="T59" s="2"/>
      <c r="U59" s="2"/>
      <c r="V59" s="2"/>
      <c r="W59" s="2"/>
      <c r="X59" s="2"/>
      <c r="Y59" s="2"/>
      <c r="Z59" s="2"/>
    </row>
    <row r="60" ht="9.75" customHeight="1">
      <c r="A60" s="13"/>
      <c r="B60" s="2"/>
      <c r="C60" s="2"/>
      <c r="D60" s="2"/>
      <c r="E60" s="2"/>
      <c r="F60" s="61"/>
      <c r="G60" s="61"/>
      <c r="H60" s="61"/>
      <c r="I60" s="61"/>
      <c r="J60" s="19"/>
      <c r="K60" s="2"/>
      <c r="L60" s="2"/>
      <c r="M60" s="2"/>
      <c r="N60" s="2"/>
      <c r="O60" s="2"/>
      <c r="P60" s="2"/>
      <c r="Q60" s="2"/>
      <c r="R60" s="2"/>
      <c r="S60" s="2"/>
      <c r="T60" s="2"/>
      <c r="U60" s="2"/>
      <c r="V60" s="2"/>
      <c r="W60" s="2"/>
      <c r="X60" s="2"/>
      <c r="Y60" s="2"/>
      <c r="Z60" s="2"/>
    </row>
    <row r="61" ht="13.5" customHeight="1">
      <c r="A61" s="13"/>
      <c r="B61" s="66" t="s">
        <v>110</v>
      </c>
      <c r="C61" s="2"/>
      <c r="D61" s="18">
        <v>0.0</v>
      </c>
      <c r="E61" s="2"/>
      <c r="F61" s="17"/>
      <c r="G61" s="17"/>
      <c r="H61" s="17"/>
      <c r="I61" s="17"/>
      <c r="J61" s="19"/>
      <c r="K61" s="2"/>
      <c r="L61" s="2"/>
      <c r="M61" s="2"/>
      <c r="N61" s="2"/>
      <c r="O61" s="2"/>
      <c r="P61" s="2"/>
      <c r="Q61" s="2"/>
      <c r="R61" s="2"/>
      <c r="S61" s="2"/>
      <c r="T61" s="2"/>
      <c r="U61" s="2"/>
      <c r="V61" s="2"/>
      <c r="W61" s="2"/>
      <c r="X61" s="2"/>
      <c r="Y61" s="2"/>
      <c r="Z61" s="2"/>
    </row>
    <row r="62" ht="13.5" customHeight="1">
      <c r="A62" s="13"/>
      <c r="B62" s="46"/>
      <c r="C62" s="2"/>
      <c r="D62" s="2"/>
      <c r="E62" s="2"/>
      <c r="F62" s="17"/>
      <c r="G62" s="17"/>
      <c r="H62" s="17"/>
      <c r="I62" s="17"/>
      <c r="J62" s="19"/>
      <c r="K62" s="2"/>
      <c r="L62" s="2"/>
      <c r="M62" s="2"/>
      <c r="N62" s="2"/>
      <c r="O62" s="2"/>
      <c r="P62" s="2"/>
      <c r="Q62" s="2"/>
      <c r="R62" s="2"/>
      <c r="S62" s="2"/>
      <c r="T62" s="2"/>
      <c r="U62" s="2"/>
      <c r="V62" s="2"/>
      <c r="W62" s="2"/>
      <c r="X62" s="2"/>
      <c r="Y62" s="2"/>
      <c r="Z62" s="2"/>
    </row>
    <row r="63" ht="13.5" customHeight="1">
      <c r="A63" s="13"/>
      <c r="B63" s="46"/>
      <c r="C63" s="2"/>
      <c r="D63" s="2"/>
      <c r="E63" s="2"/>
      <c r="F63" s="17"/>
      <c r="G63" s="17"/>
      <c r="H63" s="17"/>
      <c r="I63" s="17"/>
      <c r="J63" s="19"/>
      <c r="K63" s="2"/>
      <c r="L63" s="2"/>
      <c r="M63" s="2"/>
      <c r="N63" s="2"/>
      <c r="O63" s="2"/>
      <c r="P63" s="2"/>
      <c r="Q63" s="2"/>
      <c r="R63" s="2"/>
      <c r="S63" s="2"/>
      <c r="T63" s="2"/>
      <c r="U63" s="2"/>
      <c r="V63" s="2"/>
      <c r="W63" s="2"/>
      <c r="X63" s="2"/>
      <c r="Y63" s="2"/>
      <c r="Z63" s="2"/>
    </row>
    <row r="64" ht="13.5" customHeight="1">
      <c r="A64" s="13"/>
      <c r="B64" s="46"/>
      <c r="C64" s="2"/>
      <c r="D64" s="2"/>
      <c r="E64" s="2"/>
      <c r="F64" s="17"/>
      <c r="G64" s="17"/>
      <c r="H64" s="17"/>
      <c r="I64" s="17"/>
      <c r="J64" s="19"/>
      <c r="K64" s="2"/>
      <c r="L64" s="2"/>
      <c r="M64" s="2"/>
      <c r="N64" s="2"/>
      <c r="O64" s="2"/>
      <c r="P64" s="2"/>
      <c r="Q64" s="2"/>
      <c r="R64" s="2"/>
      <c r="S64" s="2"/>
      <c r="T64" s="2"/>
      <c r="U64" s="2"/>
      <c r="V64" s="2"/>
      <c r="W64" s="2"/>
      <c r="X64" s="2"/>
      <c r="Y64" s="2"/>
      <c r="Z64" s="2"/>
    </row>
    <row r="65" ht="12.75" customHeight="1">
      <c r="A65" s="13"/>
      <c r="B65" s="50"/>
      <c r="C65" s="2"/>
      <c r="D65" s="2"/>
      <c r="E65" s="2"/>
      <c r="F65" s="17"/>
      <c r="G65" s="17"/>
      <c r="H65" s="17"/>
      <c r="I65" s="17"/>
      <c r="J65" s="19"/>
      <c r="K65" s="2"/>
      <c r="L65" s="2"/>
      <c r="M65" s="2"/>
      <c r="N65" s="2"/>
      <c r="O65" s="2"/>
      <c r="P65" s="2"/>
      <c r="Q65" s="2"/>
      <c r="R65" s="2"/>
      <c r="S65" s="2"/>
      <c r="T65" s="2"/>
      <c r="U65" s="2"/>
      <c r="V65" s="2"/>
      <c r="W65" s="2"/>
      <c r="X65" s="2"/>
      <c r="Y65" s="2"/>
      <c r="Z65" s="2"/>
    </row>
    <row r="66" ht="3.75" customHeight="1">
      <c r="A66" s="13"/>
      <c r="B66" s="2"/>
      <c r="C66" s="2"/>
      <c r="D66" s="2"/>
      <c r="E66" s="2"/>
      <c r="F66" s="2"/>
      <c r="G66" s="2"/>
      <c r="H66" s="2"/>
      <c r="I66" s="2"/>
      <c r="J66" s="19"/>
      <c r="K66" s="2"/>
      <c r="L66" s="2"/>
      <c r="M66" s="2"/>
      <c r="N66" s="2"/>
      <c r="O66" s="2"/>
      <c r="P66" s="2"/>
      <c r="Q66" s="2"/>
      <c r="R66" s="2"/>
      <c r="S66" s="2"/>
      <c r="T66" s="2"/>
      <c r="U66" s="2"/>
      <c r="V66" s="2"/>
      <c r="W66" s="2"/>
      <c r="X66" s="2"/>
      <c r="Y66" s="2"/>
      <c r="Z66" s="2"/>
    </row>
    <row r="67" ht="2.25" customHeight="1">
      <c r="A67" s="24"/>
      <c r="B67" s="17"/>
      <c r="C67" s="17"/>
      <c r="D67" s="17"/>
      <c r="E67" s="17"/>
      <c r="F67" s="17"/>
      <c r="G67" s="17"/>
      <c r="H67" s="17"/>
      <c r="I67" s="17"/>
      <c r="J67" s="26"/>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111</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8"/>
      <c r="B70" s="9"/>
      <c r="C70" s="9"/>
      <c r="D70" s="9"/>
      <c r="E70" s="9"/>
      <c r="F70" s="9"/>
      <c r="G70" s="9"/>
      <c r="H70" s="9"/>
      <c r="I70" s="9"/>
      <c r="J70" s="12"/>
      <c r="K70" s="2"/>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19"/>
      <c r="K71" s="2"/>
      <c r="L71" s="2"/>
      <c r="M71" s="2"/>
      <c r="N71" s="2"/>
      <c r="O71" s="2"/>
      <c r="P71" s="2"/>
      <c r="Q71" s="2"/>
      <c r="R71" s="2"/>
      <c r="S71" s="2"/>
      <c r="T71" s="2"/>
      <c r="U71" s="2"/>
      <c r="V71" s="2"/>
      <c r="W71" s="2"/>
      <c r="X71" s="2"/>
      <c r="Y71" s="2"/>
      <c r="Z71" s="2"/>
    </row>
    <row r="72" ht="12.75" customHeight="1">
      <c r="A72" s="13" t="s">
        <v>112</v>
      </c>
      <c r="B72" s="2"/>
      <c r="C72" s="2"/>
      <c r="D72" s="2"/>
      <c r="E72" s="2"/>
      <c r="F72" s="2"/>
      <c r="G72" s="5" t="s">
        <v>113</v>
      </c>
      <c r="H72" s="5" t="s">
        <v>114</v>
      </c>
      <c r="I72" s="5" t="s">
        <v>115</v>
      </c>
      <c r="J72" s="19"/>
      <c r="K72" s="2"/>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19"/>
      <c r="K73" s="2"/>
      <c r="L73" s="2"/>
      <c r="M73" s="2"/>
      <c r="N73" s="2"/>
      <c r="O73" s="2"/>
      <c r="P73" s="2"/>
      <c r="Q73" s="2"/>
      <c r="R73" s="2"/>
      <c r="S73" s="2"/>
      <c r="T73" s="2"/>
      <c r="U73" s="2"/>
      <c r="V73" s="2"/>
      <c r="W73" s="2"/>
      <c r="X73" s="2"/>
      <c r="Y73" s="2"/>
      <c r="Z73" s="2"/>
    </row>
    <row r="74" ht="12.75" customHeight="1">
      <c r="A74" s="13"/>
      <c r="B74" s="2"/>
      <c r="C74" s="2"/>
      <c r="D74" s="2"/>
      <c r="E74" s="2"/>
      <c r="F74" s="2"/>
      <c r="G74" s="67" t="str">
        <f>IF(M8+M13+M35+M55=0,"x","-")</f>
        <v>-</v>
      </c>
      <c r="H74" s="67" t="str">
        <f>IF(AND(G74="-",I74="-"),"x","-")</f>
        <v>-</v>
      </c>
      <c r="I74" s="67" t="str">
        <f>IF(OR((D8=1),(D35=1),(M13=4),(M13=3),(AND(M13=2,M35=3))),"x","-")</f>
        <v>x</v>
      </c>
      <c r="J74" s="19"/>
      <c r="K74" s="2"/>
      <c r="L74" s="2"/>
      <c r="M74" s="2"/>
      <c r="N74" s="2"/>
      <c r="O74" s="2"/>
      <c r="P74" s="2"/>
      <c r="Q74" s="2"/>
      <c r="R74" s="2"/>
      <c r="S74" s="2"/>
      <c r="T74" s="2"/>
      <c r="U74" s="2"/>
      <c r="V74" s="2"/>
      <c r="W74" s="2"/>
      <c r="X74" s="2"/>
      <c r="Y74" s="2"/>
      <c r="Z74" s="2"/>
    </row>
    <row r="75" ht="3.75" customHeight="1">
      <c r="A75" s="13"/>
      <c r="B75" s="2"/>
      <c r="C75" s="2"/>
      <c r="D75" s="2"/>
      <c r="E75" s="2"/>
      <c r="F75" s="2"/>
      <c r="G75" s="2"/>
      <c r="H75" s="2"/>
      <c r="I75" s="2"/>
      <c r="J75" s="19"/>
      <c r="K75" s="2"/>
      <c r="L75" s="2"/>
      <c r="M75" s="2"/>
      <c r="N75" s="2"/>
      <c r="O75" s="2"/>
      <c r="P75" s="2"/>
      <c r="Q75" s="2"/>
      <c r="R75" s="2"/>
      <c r="S75" s="2"/>
      <c r="T75" s="2"/>
      <c r="U75" s="2"/>
      <c r="V75" s="2"/>
      <c r="W75" s="2"/>
      <c r="X75" s="2"/>
      <c r="Y75" s="2"/>
      <c r="Z75" s="2"/>
    </row>
    <row r="76" ht="2.25" customHeight="1">
      <c r="A76" s="24"/>
      <c r="B76" s="17"/>
      <c r="C76" s="17"/>
      <c r="D76" s="17"/>
      <c r="E76" s="17"/>
      <c r="F76" s="17"/>
      <c r="G76" s="17"/>
      <c r="H76" s="17"/>
      <c r="I76" s="17"/>
      <c r="J76" s="26"/>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5"/>
      <c r="B1" s="2"/>
      <c r="C1" s="2"/>
      <c r="D1" s="2"/>
      <c r="E1" s="5"/>
      <c r="F1" s="37"/>
      <c r="G1" s="2"/>
      <c r="H1" s="23"/>
      <c r="I1" s="2"/>
      <c r="J1" s="2"/>
      <c r="K1" s="2"/>
      <c r="L1" s="2"/>
      <c r="M1" s="2"/>
      <c r="N1" s="2"/>
      <c r="O1" s="2"/>
      <c r="P1" s="2"/>
      <c r="Q1" s="2"/>
      <c r="R1" s="2"/>
      <c r="S1" s="2"/>
      <c r="T1" s="2"/>
      <c r="U1" s="2"/>
      <c r="V1" s="2"/>
      <c r="W1" s="2"/>
      <c r="X1" s="2"/>
      <c r="Y1" s="2"/>
      <c r="Z1" s="2"/>
    </row>
    <row r="2" ht="13.5" customHeight="1">
      <c r="A2" s="68"/>
      <c r="B2" s="69" t="s">
        <v>116</v>
      </c>
      <c r="C2" s="2"/>
      <c r="D2" s="2"/>
      <c r="E2" s="5"/>
      <c r="F2" s="37"/>
      <c r="G2" s="2"/>
      <c r="H2" s="23"/>
      <c r="I2" s="2"/>
      <c r="J2" s="2"/>
      <c r="K2" s="2"/>
      <c r="L2" s="2"/>
      <c r="M2" s="2"/>
      <c r="N2" s="2"/>
      <c r="O2" s="2"/>
      <c r="P2" s="2"/>
      <c r="Q2" s="2"/>
      <c r="R2" s="2"/>
      <c r="S2" s="2"/>
      <c r="T2" s="2"/>
      <c r="U2" s="2"/>
      <c r="V2" s="2"/>
      <c r="W2" s="2"/>
      <c r="X2" s="2"/>
      <c r="Y2" s="2"/>
      <c r="Z2" s="2"/>
    </row>
    <row r="3">
      <c r="A3" s="68"/>
      <c r="B3" s="2"/>
      <c r="C3" s="2"/>
      <c r="D3" s="2"/>
      <c r="E3" s="5"/>
      <c r="F3" s="37"/>
      <c r="G3" s="2"/>
      <c r="H3" s="23"/>
      <c r="I3" s="2"/>
      <c r="J3" s="2"/>
      <c r="K3" s="2"/>
      <c r="L3" s="2"/>
      <c r="M3" s="2"/>
      <c r="N3" s="2"/>
      <c r="O3" s="2"/>
      <c r="P3" s="2"/>
      <c r="Q3" s="2"/>
      <c r="R3" s="2"/>
      <c r="S3" s="2"/>
      <c r="T3" s="2"/>
      <c r="U3" s="2"/>
      <c r="V3" s="2"/>
      <c r="W3" s="2"/>
      <c r="X3" s="2"/>
      <c r="Y3" s="2"/>
      <c r="Z3" s="2"/>
    </row>
    <row r="4">
      <c r="A4" s="5"/>
      <c r="B4" s="2"/>
      <c r="C4" s="2"/>
      <c r="D4" s="2"/>
      <c r="E4" s="5"/>
      <c r="F4" s="6" t="s">
        <v>117</v>
      </c>
      <c r="G4" s="2"/>
      <c r="H4" s="40" t="s">
        <v>118</v>
      </c>
      <c r="I4" s="2"/>
      <c r="J4" s="2"/>
      <c r="K4" s="2"/>
      <c r="L4" s="2"/>
      <c r="M4" s="2"/>
      <c r="N4" s="2"/>
      <c r="O4" s="2"/>
      <c r="P4" s="2"/>
      <c r="Q4" s="2"/>
      <c r="R4" s="2"/>
      <c r="S4" s="2"/>
      <c r="T4" s="2"/>
      <c r="U4" s="2"/>
      <c r="V4" s="2"/>
      <c r="W4" s="2"/>
      <c r="X4" s="2"/>
      <c r="Y4" s="2"/>
      <c r="Z4" s="2"/>
    </row>
    <row r="5" ht="3.75" customHeight="1">
      <c r="A5" s="8"/>
      <c r="B5" s="9"/>
      <c r="C5" s="9"/>
      <c r="D5" s="9"/>
      <c r="E5" s="9"/>
      <c r="F5" s="11"/>
      <c r="G5" s="9"/>
      <c r="H5" s="9"/>
      <c r="I5" s="9"/>
      <c r="J5" s="9"/>
      <c r="K5" s="12"/>
      <c r="L5" s="2"/>
      <c r="M5" s="2"/>
      <c r="N5" s="2"/>
      <c r="O5" s="2"/>
      <c r="P5" s="2"/>
      <c r="Q5" s="2"/>
      <c r="R5" s="2"/>
      <c r="S5" s="2"/>
      <c r="T5" s="2"/>
      <c r="U5" s="2"/>
      <c r="V5" s="2"/>
      <c r="W5" s="2"/>
      <c r="X5" s="2"/>
      <c r="Y5" s="2"/>
      <c r="Z5" s="2"/>
    </row>
    <row r="6" ht="12.75" customHeight="1">
      <c r="A6" s="70"/>
      <c r="B6" s="71" t="s">
        <v>119</v>
      </c>
      <c r="C6" s="2"/>
      <c r="D6" s="44" t="s">
        <v>120</v>
      </c>
      <c r="E6" s="2"/>
      <c r="F6" s="72" t="s">
        <v>121</v>
      </c>
      <c r="G6" s="2"/>
      <c r="H6" s="17"/>
      <c r="I6" s="2"/>
      <c r="J6" s="2"/>
      <c r="K6" s="19"/>
      <c r="L6" s="2"/>
      <c r="M6" s="2" t="s">
        <v>122</v>
      </c>
      <c r="N6" s="2" t="s">
        <v>123</v>
      </c>
      <c r="O6" s="2" t="s">
        <v>124</v>
      </c>
      <c r="P6" s="2" t="s">
        <v>121</v>
      </c>
      <c r="Q6" s="2" t="s">
        <v>125</v>
      </c>
      <c r="R6" s="2" t="s">
        <v>126</v>
      </c>
      <c r="S6" s="2"/>
      <c r="T6" s="2"/>
      <c r="U6" s="2"/>
      <c r="V6" s="2"/>
      <c r="W6" s="2"/>
      <c r="X6" s="2"/>
      <c r="Y6" s="2"/>
      <c r="Z6" s="2"/>
    </row>
    <row r="7" ht="3.75" customHeight="1">
      <c r="A7" s="70"/>
      <c r="B7" s="46"/>
      <c r="C7" s="2"/>
      <c r="D7" s="2"/>
      <c r="E7" s="2"/>
      <c r="F7" s="73"/>
      <c r="G7" s="2"/>
      <c r="H7" s="2"/>
      <c r="I7" s="2"/>
      <c r="J7" s="2"/>
      <c r="K7" s="19"/>
      <c r="L7" s="2"/>
      <c r="M7" s="2"/>
      <c r="N7" s="2"/>
      <c r="O7" s="2"/>
      <c r="P7" s="2"/>
      <c r="Q7" s="2"/>
      <c r="R7" s="2"/>
      <c r="S7" s="2"/>
      <c r="T7" s="2"/>
      <c r="U7" s="2"/>
      <c r="V7" s="2"/>
      <c r="W7" s="2"/>
      <c r="X7" s="2"/>
      <c r="Y7" s="2"/>
      <c r="Z7" s="2"/>
    </row>
    <row r="8" ht="12.75" customHeight="1">
      <c r="A8" s="70"/>
      <c r="B8" s="46"/>
      <c r="C8" s="2"/>
      <c r="D8" s="44"/>
      <c r="E8" s="2"/>
      <c r="F8" s="74"/>
      <c r="G8" s="2"/>
      <c r="H8" s="17"/>
      <c r="I8" s="2"/>
      <c r="J8" s="2"/>
      <c r="K8" s="19"/>
      <c r="L8" s="2"/>
      <c r="M8" s="2"/>
      <c r="N8" s="2"/>
      <c r="O8" s="2"/>
      <c r="P8" s="2"/>
      <c r="Q8" s="2"/>
      <c r="R8" s="2"/>
      <c r="S8" s="2"/>
      <c r="T8" s="2"/>
      <c r="U8" s="2"/>
      <c r="V8" s="2"/>
      <c r="W8" s="2"/>
      <c r="X8" s="2"/>
      <c r="Y8" s="2"/>
      <c r="Z8" s="2"/>
    </row>
    <row r="9" ht="3.75" customHeight="1">
      <c r="A9" s="70"/>
      <c r="B9" s="46"/>
      <c r="C9" s="2"/>
      <c r="D9" s="2"/>
      <c r="E9" s="2"/>
      <c r="F9" s="73"/>
      <c r="G9" s="2"/>
      <c r="H9" s="2"/>
      <c r="I9" s="2"/>
      <c r="J9" s="2"/>
      <c r="K9" s="19"/>
      <c r="L9" s="2"/>
      <c r="M9" s="2"/>
      <c r="N9" s="2"/>
      <c r="O9" s="2"/>
      <c r="P9" s="2"/>
      <c r="Q9" s="2"/>
      <c r="R9" s="2"/>
      <c r="S9" s="2"/>
      <c r="T9" s="2"/>
      <c r="U9" s="2"/>
      <c r="V9" s="2"/>
      <c r="W9" s="2"/>
      <c r="X9" s="2"/>
      <c r="Y9" s="2"/>
      <c r="Z9" s="2"/>
    </row>
    <row r="10" ht="50.25" customHeight="1">
      <c r="A10" s="70"/>
      <c r="B10" s="46"/>
      <c r="C10" s="2"/>
      <c r="D10" s="75" t="s">
        <v>127</v>
      </c>
      <c r="E10" s="76"/>
      <c r="F10" s="72" t="s">
        <v>128</v>
      </c>
      <c r="G10" s="2"/>
      <c r="H10" s="17"/>
      <c r="I10" s="2"/>
      <c r="J10" s="2"/>
      <c r="K10" s="19"/>
      <c r="L10" s="2"/>
      <c r="M10" s="2" t="s">
        <v>129</v>
      </c>
      <c r="N10" s="2" t="s">
        <v>130</v>
      </c>
      <c r="O10" s="2" t="s">
        <v>131</v>
      </c>
      <c r="P10" s="2" t="s">
        <v>128</v>
      </c>
      <c r="Q10" s="2"/>
      <c r="R10" s="2"/>
      <c r="S10" s="2"/>
      <c r="T10" s="2"/>
      <c r="U10" s="2"/>
      <c r="V10" s="2"/>
      <c r="W10" s="2"/>
      <c r="X10" s="2"/>
      <c r="Y10" s="2"/>
      <c r="Z10" s="2"/>
    </row>
    <row r="11" ht="13.5" customHeight="1">
      <c r="A11" s="70"/>
      <c r="B11" s="46"/>
      <c r="C11" s="2"/>
      <c r="D11" s="44" t="s">
        <v>132</v>
      </c>
      <c r="E11" s="76"/>
      <c r="F11" s="72" t="s">
        <v>133</v>
      </c>
      <c r="G11" s="2"/>
      <c r="H11" s="17"/>
      <c r="I11" s="2"/>
      <c r="J11" s="2"/>
      <c r="K11" s="19"/>
      <c r="L11" s="2"/>
      <c r="M11" s="2" t="s">
        <v>133</v>
      </c>
      <c r="N11" s="2" t="s">
        <v>134</v>
      </c>
      <c r="O11" s="2" t="s">
        <v>129</v>
      </c>
      <c r="P11" s="2"/>
      <c r="Q11" s="2"/>
      <c r="R11" s="2"/>
      <c r="S11" s="2"/>
      <c r="T11" s="2"/>
      <c r="U11" s="2"/>
      <c r="V11" s="2"/>
      <c r="W11" s="2"/>
      <c r="X11" s="2"/>
      <c r="Y11" s="2"/>
      <c r="Z11" s="2"/>
    </row>
    <row r="12" ht="13.5" customHeight="1">
      <c r="A12" s="70"/>
      <c r="B12" s="50"/>
      <c r="C12" s="2"/>
      <c r="D12" s="44" t="s">
        <v>135</v>
      </c>
      <c r="E12" s="76"/>
      <c r="F12" s="72">
        <v>30.0</v>
      </c>
      <c r="G12" s="2"/>
      <c r="H12" s="17"/>
      <c r="I12" s="2"/>
      <c r="J12" s="2"/>
      <c r="K12" s="19"/>
      <c r="L12" s="2"/>
      <c r="M12" s="2"/>
      <c r="N12" s="2"/>
      <c r="O12" s="2"/>
      <c r="P12" s="2"/>
      <c r="Q12" s="2"/>
      <c r="R12" s="2"/>
      <c r="S12" s="2"/>
      <c r="T12" s="2"/>
      <c r="U12" s="2"/>
      <c r="V12" s="2"/>
      <c r="W12" s="2"/>
      <c r="X12" s="2"/>
      <c r="Y12" s="2"/>
      <c r="Z12" s="2"/>
    </row>
    <row r="13" ht="7.5" customHeight="1">
      <c r="A13" s="70"/>
      <c r="B13" s="21"/>
      <c r="C13" s="2"/>
      <c r="D13" s="2"/>
      <c r="E13" s="2"/>
      <c r="F13" s="73"/>
      <c r="G13" s="2"/>
      <c r="H13" s="2"/>
      <c r="I13" s="2"/>
      <c r="J13" s="2"/>
      <c r="K13" s="19"/>
      <c r="L13" s="2"/>
      <c r="M13" s="2"/>
      <c r="N13" s="2"/>
      <c r="O13" s="2"/>
      <c r="P13" s="2"/>
      <c r="Q13" s="2"/>
      <c r="R13" s="2"/>
      <c r="S13" s="2"/>
      <c r="T13" s="2"/>
      <c r="U13" s="2"/>
      <c r="V13" s="2"/>
      <c r="W13" s="2"/>
      <c r="X13" s="2"/>
      <c r="Y13" s="2"/>
      <c r="Z13" s="2"/>
    </row>
    <row r="14" ht="13.5" customHeight="1">
      <c r="A14" s="70"/>
      <c r="B14" s="77" t="s">
        <v>136</v>
      </c>
      <c r="C14" s="2"/>
      <c r="D14" s="44" t="s">
        <v>137</v>
      </c>
      <c r="E14" s="2"/>
      <c r="F14" s="72" t="s">
        <v>121</v>
      </c>
      <c r="G14" s="2"/>
      <c r="H14" s="17"/>
      <c r="I14" s="2"/>
      <c r="J14" s="2"/>
      <c r="K14" s="19"/>
      <c r="L14" s="2"/>
      <c r="M14" s="2" t="s">
        <v>122</v>
      </c>
      <c r="N14" s="2" t="s">
        <v>123</v>
      </c>
      <c r="O14" s="2" t="s">
        <v>124</v>
      </c>
      <c r="P14" s="2" t="s">
        <v>121</v>
      </c>
      <c r="Q14" s="2" t="s">
        <v>125</v>
      </c>
      <c r="R14" s="2" t="s">
        <v>126</v>
      </c>
      <c r="S14" s="2"/>
      <c r="T14" s="2"/>
      <c r="U14" s="2"/>
      <c r="V14" s="2"/>
      <c r="W14" s="2"/>
      <c r="X14" s="2"/>
      <c r="Y14" s="2"/>
      <c r="Z14" s="2"/>
    </row>
    <row r="15" ht="3.75" customHeight="1">
      <c r="A15" s="70"/>
      <c r="B15" s="46"/>
      <c r="C15" s="2"/>
      <c r="D15" s="2"/>
      <c r="E15" s="2"/>
      <c r="F15" s="73"/>
      <c r="G15" s="2"/>
      <c r="H15" s="2"/>
      <c r="I15" s="2"/>
      <c r="J15" s="2"/>
      <c r="K15" s="19"/>
      <c r="L15" s="2"/>
      <c r="M15" s="2"/>
      <c r="N15" s="2"/>
      <c r="O15" s="2"/>
      <c r="P15" s="2"/>
      <c r="Q15" s="2"/>
      <c r="R15" s="2"/>
      <c r="S15" s="2"/>
      <c r="T15" s="2"/>
      <c r="U15" s="2"/>
      <c r="V15" s="2"/>
      <c r="W15" s="2"/>
      <c r="X15" s="2"/>
      <c r="Y15" s="2"/>
      <c r="Z15" s="2"/>
    </row>
    <row r="16" ht="13.5" customHeight="1">
      <c r="A16" s="70"/>
      <c r="B16" s="46"/>
      <c r="C16" s="2"/>
      <c r="D16" s="44"/>
      <c r="E16" s="2"/>
      <c r="F16" s="74"/>
      <c r="G16" s="2"/>
      <c r="H16" s="17"/>
      <c r="I16" s="2"/>
      <c r="J16" s="2"/>
      <c r="K16" s="19"/>
      <c r="L16" s="2"/>
      <c r="M16" s="2"/>
      <c r="N16" s="2"/>
      <c r="O16" s="2"/>
      <c r="P16" s="2"/>
      <c r="Q16" s="2"/>
      <c r="R16" s="2"/>
      <c r="S16" s="2"/>
      <c r="T16" s="2"/>
      <c r="U16" s="2"/>
      <c r="V16" s="2"/>
      <c r="W16" s="2"/>
      <c r="X16" s="2"/>
      <c r="Y16" s="2"/>
      <c r="Z16" s="2"/>
    </row>
    <row r="17" ht="3.75" customHeight="1">
      <c r="A17" s="70"/>
      <c r="B17" s="46"/>
      <c r="C17" s="2"/>
      <c r="D17" s="2"/>
      <c r="E17" s="2"/>
      <c r="F17" s="73"/>
      <c r="G17" s="2"/>
      <c r="H17" s="2"/>
      <c r="I17" s="2"/>
      <c r="J17" s="2"/>
      <c r="K17" s="19"/>
      <c r="L17" s="2"/>
      <c r="M17" s="2"/>
      <c r="N17" s="2"/>
      <c r="O17" s="2"/>
      <c r="P17" s="2"/>
      <c r="Q17" s="2"/>
      <c r="R17" s="2"/>
      <c r="S17" s="2"/>
      <c r="T17" s="2"/>
      <c r="U17" s="2"/>
      <c r="V17" s="2"/>
      <c r="W17" s="2"/>
      <c r="X17" s="2"/>
      <c r="Y17" s="2"/>
      <c r="Z17" s="2"/>
    </row>
    <row r="18" ht="50.25" customHeight="1">
      <c r="A18" s="70"/>
      <c r="B18" s="46"/>
      <c r="C18" s="2"/>
      <c r="D18" s="75" t="s">
        <v>127</v>
      </c>
      <c r="E18" s="2"/>
      <c r="F18" s="72" t="s">
        <v>131</v>
      </c>
      <c r="G18" s="2"/>
      <c r="H18" s="17"/>
      <c r="I18" s="2"/>
      <c r="J18" s="2"/>
      <c r="K18" s="19"/>
      <c r="L18" s="2"/>
      <c r="M18" s="2" t="s">
        <v>129</v>
      </c>
      <c r="N18" s="2" t="s">
        <v>130</v>
      </c>
      <c r="O18" s="2" t="s">
        <v>131</v>
      </c>
      <c r="P18" s="2" t="s">
        <v>128</v>
      </c>
      <c r="Q18" s="2"/>
      <c r="R18" s="2"/>
      <c r="S18" s="2"/>
      <c r="T18" s="2"/>
      <c r="U18" s="2"/>
      <c r="V18" s="2"/>
      <c r="W18" s="2"/>
      <c r="X18" s="2"/>
      <c r="Y18" s="2"/>
      <c r="Z18" s="2"/>
    </row>
    <row r="19" ht="13.5" customHeight="1">
      <c r="A19" s="70"/>
      <c r="B19" s="46"/>
      <c r="C19" s="2"/>
      <c r="D19" s="44" t="s">
        <v>132</v>
      </c>
      <c r="E19" s="2"/>
      <c r="F19" s="72" t="s">
        <v>133</v>
      </c>
      <c r="G19" s="2"/>
      <c r="H19" s="17"/>
      <c r="I19" s="2"/>
      <c r="J19" s="2"/>
      <c r="K19" s="19"/>
      <c r="L19" s="2"/>
      <c r="M19" s="2" t="s">
        <v>133</v>
      </c>
      <c r="N19" s="2" t="s">
        <v>134</v>
      </c>
      <c r="O19" s="2" t="s">
        <v>129</v>
      </c>
      <c r="P19" s="2"/>
      <c r="Q19" s="2"/>
      <c r="R19" s="2"/>
      <c r="S19" s="2"/>
      <c r="T19" s="2"/>
      <c r="U19" s="2"/>
      <c r="V19" s="2"/>
      <c r="W19" s="2"/>
      <c r="X19" s="2"/>
      <c r="Y19" s="2"/>
      <c r="Z19" s="2"/>
    </row>
    <row r="20" ht="13.5" customHeight="1">
      <c r="A20" s="70"/>
      <c r="B20" s="50"/>
      <c r="C20" s="2"/>
      <c r="D20" s="44" t="s">
        <v>135</v>
      </c>
      <c r="E20" s="2"/>
      <c r="F20" s="72">
        <v>45.0</v>
      </c>
      <c r="G20" s="2"/>
      <c r="H20" s="17"/>
      <c r="I20" s="2"/>
      <c r="J20" s="2"/>
      <c r="K20" s="19"/>
      <c r="L20" s="2"/>
      <c r="M20" s="2"/>
      <c r="N20" s="2"/>
      <c r="O20" s="2"/>
      <c r="P20" s="2"/>
      <c r="Q20" s="2"/>
      <c r="R20" s="2"/>
      <c r="S20" s="2"/>
      <c r="T20" s="2"/>
      <c r="U20" s="2"/>
      <c r="V20" s="2"/>
      <c r="W20" s="2"/>
      <c r="X20" s="2"/>
      <c r="Y20" s="2"/>
      <c r="Z20" s="2"/>
    </row>
    <row r="21" ht="7.5" customHeight="1">
      <c r="A21" s="70"/>
      <c r="B21" s="21"/>
      <c r="C21" s="2"/>
      <c r="D21" s="2"/>
      <c r="E21" s="2"/>
      <c r="F21" s="73"/>
      <c r="G21" s="2"/>
      <c r="H21" s="73"/>
      <c r="I21" s="2"/>
      <c r="J21" s="2"/>
      <c r="K21" s="19"/>
      <c r="L21" s="2"/>
      <c r="M21" s="2"/>
      <c r="N21" s="2"/>
      <c r="O21" s="2"/>
      <c r="P21" s="2"/>
      <c r="Q21" s="2"/>
      <c r="R21" s="2"/>
      <c r="S21" s="2"/>
      <c r="T21" s="2"/>
      <c r="U21" s="2"/>
      <c r="V21" s="2"/>
      <c r="W21" s="2"/>
      <c r="X21" s="2"/>
      <c r="Y21" s="2"/>
      <c r="Z21" s="2"/>
    </row>
    <row r="22" ht="13.5" customHeight="1">
      <c r="A22" s="70"/>
      <c r="B22" s="78" t="s">
        <v>138</v>
      </c>
      <c r="C22" s="2"/>
      <c r="D22" s="44" t="s">
        <v>139</v>
      </c>
      <c r="E22" s="2"/>
      <c r="F22" s="72" t="s">
        <v>126</v>
      </c>
      <c r="G22" s="2"/>
      <c r="H22" s="79" t="s">
        <v>140</v>
      </c>
      <c r="I22" s="2"/>
      <c r="J22" s="2"/>
      <c r="K22" s="19"/>
      <c r="L22" s="2"/>
      <c r="M22" s="2" t="s">
        <v>123</v>
      </c>
      <c r="N22" s="2" t="s">
        <v>141</v>
      </c>
      <c r="O22" s="2" t="s">
        <v>122</v>
      </c>
      <c r="P22" s="2" t="s">
        <v>142</v>
      </c>
      <c r="Q22" s="2" t="s">
        <v>126</v>
      </c>
      <c r="R22" s="2"/>
      <c r="S22" s="2"/>
      <c r="T22" s="2"/>
      <c r="U22" s="2"/>
      <c r="V22" s="2"/>
      <c r="W22" s="2"/>
      <c r="X22" s="2"/>
      <c r="Y22" s="2"/>
      <c r="Z22" s="2"/>
    </row>
    <row r="23" ht="3.75" customHeight="1">
      <c r="A23" s="70"/>
      <c r="B23" s="46"/>
      <c r="C23" s="2"/>
      <c r="D23" s="2"/>
      <c r="E23" s="2"/>
      <c r="F23" s="73"/>
      <c r="G23" s="2"/>
      <c r="H23" s="2"/>
      <c r="I23" s="2"/>
      <c r="J23" s="2"/>
      <c r="K23" s="19"/>
      <c r="L23" s="2"/>
      <c r="M23" s="2"/>
      <c r="N23" s="2"/>
      <c r="O23" s="2"/>
      <c r="P23" s="2"/>
      <c r="Q23" s="2"/>
      <c r="R23" s="2"/>
      <c r="S23" s="2"/>
      <c r="T23" s="2"/>
      <c r="U23" s="2"/>
      <c r="V23" s="2"/>
      <c r="W23" s="2"/>
      <c r="X23" s="2"/>
      <c r="Y23" s="2"/>
      <c r="Z23" s="2"/>
    </row>
    <row r="24" ht="12.75" customHeight="1">
      <c r="A24" s="70"/>
      <c r="B24" s="46"/>
      <c r="C24" s="2"/>
      <c r="D24" s="44"/>
      <c r="E24" s="2"/>
      <c r="F24" s="74"/>
      <c r="G24" s="2"/>
      <c r="H24" s="17"/>
      <c r="I24" s="2"/>
      <c r="J24" s="2"/>
      <c r="K24" s="19"/>
      <c r="L24" s="2"/>
      <c r="M24" s="2"/>
      <c r="N24" s="2"/>
      <c r="O24" s="2"/>
      <c r="P24" s="2"/>
      <c r="Q24" s="2"/>
      <c r="R24" s="2"/>
      <c r="S24" s="2"/>
      <c r="T24" s="2"/>
      <c r="U24" s="2"/>
      <c r="V24" s="2"/>
      <c r="W24" s="2"/>
      <c r="X24" s="2"/>
      <c r="Y24" s="2"/>
      <c r="Z24" s="2"/>
    </row>
    <row r="25" ht="3.75" customHeight="1">
      <c r="A25" s="70"/>
      <c r="B25" s="46"/>
      <c r="C25" s="2"/>
      <c r="D25" s="2"/>
      <c r="E25" s="2"/>
      <c r="F25" s="73"/>
      <c r="G25" s="2"/>
      <c r="H25" s="2"/>
      <c r="I25" s="2"/>
      <c r="J25" s="2"/>
      <c r="K25" s="19"/>
      <c r="L25" s="2"/>
      <c r="M25" s="2"/>
      <c r="N25" s="2"/>
      <c r="O25" s="2"/>
      <c r="P25" s="2"/>
      <c r="Q25" s="2"/>
      <c r="R25" s="2"/>
      <c r="S25" s="2"/>
      <c r="T25" s="2"/>
      <c r="U25" s="2"/>
      <c r="V25" s="2"/>
      <c r="W25" s="2"/>
      <c r="X25" s="2"/>
      <c r="Y25" s="2"/>
      <c r="Z25" s="2"/>
    </row>
    <row r="26" ht="50.25" customHeight="1">
      <c r="A26" s="70"/>
      <c r="B26" s="46"/>
      <c r="C26" s="2"/>
      <c r="D26" s="75" t="s">
        <v>127</v>
      </c>
      <c r="E26" s="2"/>
      <c r="F26" s="72" t="s">
        <v>128</v>
      </c>
      <c r="G26" s="2"/>
      <c r="H26" s="17"/>
      <c r="I26" s="2"/>
      <c r="J26" s="2"/>
      <c r="K26" s="19"/>
      <c r="L26" s="2"/>
      <c r="M26" s="2" t="s">
        <v>129</v>
      </c>
      <c r="N26" s="2" t="s">
        <v>130</v>
      </c>
      <c r="O26" s="2" t="s">
        <v>131</v>
      </c>
      <c r="P26" s="2" t="s">
        <v>128</v>
      </c>
      <c r="Q26" s="2"/>
      <c r="R26" s="2"/>
      <c r="S26" s="2"/>
      <c r="T26" s="2"/>
      <c r="U26" s="2"/>
      <c r="V26" s="2"/>
      <c r="W26" s="2"/>
      <c r="X26" s="2"/>
      <c r="Y26" s="2"/>
      <c r="Z26" s="2"/>
    </row>
    <row r="27" ht="13.5" customHeight="1">
      <c r="A27" s="70"/>
      <c r="B27" s="46"/>
      <c r="C27" s="2"/>
      <c r="D27" s="44" t="s">
        <v>132</v>
      </c>
      <c r="E27" s="2"/>
      <c r="F27" s="72" t="s">
        <v>133</v>
      </c>
      <c r="G27" s="2"/>
      <c r="H27" s="17"/>
      <c r="I27" s="2"/>
      <c r="J27" s="2"/>
      <c r="K27" s="19"/>
      <c r="L27" s="2"/>
      <c r="M27" s="2" t="s">
        <v>133</v>
      </c>
      <c r="N27" s="2" t="s">
        <v>134</v>
      </c>
      <c r="O27" s="2" t="s">
        <v>129</v>
      </c>
      <c r="P27" s="2"/>
      <c r="Q27" s="2"/>
      <c r="R27" s="2"/>
      <c r="S27" s="2"/>
      <c r="T27" s="2"/>
      <c r="U27" s="2"/>
      <c r="V27" s="2"/>
      <c r="W27" s="2"/>
      <c r="X27" s="2"/>
      <c r="Y27" s="2"/>
      <c r="Z27" s="2"/>
    </row>
    <row r="28" ht="13.5" customHeight="1">
      <c r="A28" s="70"/>
      <c r="B28" s="50"/>
      <c r="C28" s="2"/>
      <c r="D28" s="44" t="s">
        <v>135</v>
      </c>
      <c r="E28" s="2"/>
      <c r="F28" s="72">
        <v>85.0</v>
      </c>
      <c r="G28" s="2"/>
      <c r="H28" s="17"/>
      <c r="I28" s="2"/>
      <c r="J28" s="2"/>
      <c r="K28" s="19"/>
      <c r="L28" s="2"/>
      <c r="M28" s="2"/>
      <c r="N28" s="2"/>
      <c r="O28" s="2"/>
      <c r="P28" s="2"/>
      <c r="Q28" s="2"/>
      <c r="R28" s="2"/>
      <c r="S28" s="2"/>
      <c r="T28" s="2"/>
      <c r="U28" s="2"/>
      <c r="V28" s="2"/>
      <c r="W28" s="2"/>
      <c r="X28" s="2"/>
      <c r="Y28" s="2"/>
      <c r="Z28" s="2"/>
    </row>
    <row r="29" ht="7.5" customHeight="1">
      <c r="A29" s="13"/>
      <c r="B29" s="21"/>
      <c r="C29" s="2"/>
      <c r="D29" s="2"/>
      <c r="E29" s="2"/>
      <c r="F29" s="73"/>
      <c r="G29" s="2"/>
      <c r="H29" s="2"/>
      <c r="I29" s="2"/>
      <c r="J29" s="2"/>
      <c r="K29" s="19"/>
      <c r="L29" s="2"/>
      <c r="M29" s="2"/>
      <c r="N29" s="2"/>
      <c r="O29" s="2"/>
      <c r="P29" s="2"/>
      <c r="Q29" s="2"/>
      <c r="R29" s="2"/>
      <c r="S29" s="2"/>
      <c r="T29" s="2"/>
      <c r="U29" s="2"/>
      <c r="V29" s="2"/>
      <c r="W29" s="2"/>
      <c r="X29" s="2"/>
      <c r="Y29" s="2"/>
      <c r="Z29" s="2"/>
    </row>
    <row r="30" ht="12.75" customHeight="1">
      <c r="A30" s="70"/>
      <c r="B30" s="80" t="s">
        <v>143</v>
      </c>
      <c r="C30" s="2"/>
      <c r="D30" s="44" t="s">
        <v>144</v>
      </c>
      <c r="E30" s="2"/>
      <c r="F30" s="72" t="s">
        <v>126</v>
      </c>
      <c r="G30" s="2"/>
      <c r="H30" s="17" t="s">
        <v>145</v>
      </c>
      <c r="I30" s="2"/>
      <c r="J30" s="2"/>
      <c r="K30" s="19"/>
      <c r="L30" s="2"/>
      <c r="M30" s="2" t="s">
        <v>123</v>
      </c>
      <c r="N30" s="2" t="s">
        <v>141</v>
      </c>
      <c r="O30" s="2" t="s">
        <v>122</v>
      </c>
      <c r="P30" s="2" t="s">
        <v>142</v>
      </c>
      <c r="Q30" s="2" t="s">
        <v>126</v>
      </c>
      <c r="R30" s="2"/>
      <c r="S30" s="2"/>
      <c r="T30" s="2"/>
      <c r="U30" s="2"/>
      <c r="V30" s="2"/>
      <c r="W30" s="2"/>
      <c r="X30" s="2"/>
      <c r="Y30" s="2"/>
      <c r="Z30" s="2"/>
    </row>
    <row r="31" ht="3.75" customHeight="1">
      <c r="A31" s="70"/>
      <c r="B31" s="46"/>
      <c r="C31" s="2"/>
      <c r="D31" s="2"/>
      <c r="E31" s="2"/>
      <c r="F31" s="73"/>
      <c r="G31" s="2"/>
      <c r="H31" s="2"/>
      <c r="I31" s="2"/>
      <c r="J31" s="2"/>
      <c r="K31" s="19"/>
      <c r="L31" s="2"/>
      <c r="M31" s="2"/>
      <c r="N31" s="2"/>
      <c r="O31" s="2"/>
      <c r="P31" s="2"/>
      <c r="Q31" s="2"/>
      <c r="R31" s="2"/>
      <c r="S31" s="2"/>
      <c r="T31" s="2"/>
      <c r="U31" s="2"/>
      <c r="V31" s="2"/>
      <c r="W31" s="2"/>
      <c r="X31" s="2"/>
      <c r="Y31" s="2"/>
      <c r="Z31" s="2"/>
    </row>
    <row r="32" ht="13.5" customHeight="1">
      <c r="A32" s="70"/>
      <c r="B32" s="46"/>
      <c r="C32" s="2"/>
      <c r="D32" s="44"/>
      <c r="E32" s="2"/>
      <c r="F32" s="74"/>
      <c r="G32" s="2"/>
      <c r="H32" s="17"/>
      <c r="I32" s="2"/>
      <c r="J32" s="2"/>
      <c r="K32" s="19"/>
      <c r="L32" s="2"/>
      <c r="M32" s="2"/>
      <c r="N32" s="2"/>
      <c r="O32" s="2"/>
      <c r="P32" s="2"/>
      <c r="Q32" s="2"/>
      <c r="R32" s="2"/>
      <c r="S32" s="2"/>
      <c r="T32" s="2"/>
      <c r="U32" s="2"/>
      <c r="V32" s="2"/>
      <c r="W32" s="2"/>
      <c r="X32" s="2"/>
      <c r="Y32" s="2"/>
      <c r="Z32" s="2"/>
    </row>
    <row r="33" ht="3.75" customHeight="1">
      <c r="A33" s="70"/>
      <c r="B33" s="46"/>
      <c r="C33" s="2"/>
      <c r="D33" s="2"/>
      <c r="E33" s="2"/>
      <c r="F33" s="73"/>
      <c r="G33" s="2"/>
      <c r="H33" s="2"/>
      <c r="I33" s="2"/>
      <c r="J33" s="2"/>
      <c r="K33" s="19"/>
      <c r="L33" s="2"/>
      <c r="M33" s="2"/>
      <c r="N33" s="2"/>
      <c r="O33" s="2"/>
      <c r="P33" s="2"/>
      <c r="Q33" s="2"/>
      <c r="R33" s="2"/>
      <c r="S33" s="2"/>
      <c r="T33" s="2"/>
      <c r="U33" s="2"/>
      <c r="V33" s="2"/>
      <c r="W33" s="2"/>
      <c r="X33" s="2"/>
      <c r="Y33" s="2"/>
      <c r="Z33" s="2"/>
    </row>
    <row r="34" ht="50.25" customHeight="1">
      <c r="A34" s="70"/>
      <c r="B34" s="46"/>
      <c r="C34" s="2"/>
      <c r="D34" s="75" t="s">
        <v>127</v>
      </c>
      <c r="E34" s="2"/>
      <c r="F34" s="72" t="s">
        <v>131</v>
      </c>
      <c r="G34" s="2"/>
      <c r="H34" s="17"/>
      <c r="I34" s="2"/>
      <c r="J34" s="2"/>
      <c r="K34" s="19"/>
      <c r="L34" s="2"/>
      <c r="M34" s="2" t="s">
        <v>129</v>
      </c>
      <c r="N34" s="2" t="s">
        <v>130</v>
      </c>
      <c r="O34" s="2" t="s">
        <v>131</v>
      </c>
      <c r="P34" s="2" t="s">
        <v>128</v>
      </c>
      <c r="Q34" s="2"/>
      <c r="R34" s="2"/>
      <c r="S34" s="2"/>
      <c r="T34" s="2"/>
      <c r="U34" s="2"/>
      <c r="V34" s="2"/>
      <c r="W34" s="2"/>
      <c r="X34" s="2"/>
      <c r="Y34" s="2"/>
      <c r="Z34" s="2"/>
    </row>
    <row r="35" ht="13.5" customHeight="1">
      <c r="A35" s="70"/>
      <c r="B35" s="46"/>
      <c r="C35" s="2"/>
      <c r="D35" s="44" t="s">
        <v>132</v>
      </c>
      <c r="E35" s="2"/>
      <c r="F35" s="72" t="s">
        <v>133</v>
      </c>
      <c r="G35" s="2"/>
      <c r="H35" s="17"/>
      <c r="I35" s="2"/>
      <c r="J35" s="2"/>
      <c r="K35" s="19"/>
      <c r="L35" s="2"/>
      <c r="M35" s="2" t="s">
        <v>133</v>
      </c>
      <c r="N35" s="2" t="s">
        <v>134</v>
      </c>
      <c r="O35" s="2" t="s">
        <v>129</v>
      </c>
      <c r="P35" s="2"/>
      <c r="Q35" s="2"/>
      <c r="R35" s="2"/>
      <c r="S35" s="2"/>
      <c r="T35" s="2"/>
      <c r="U35" s="2"/>
      <c r="V35" s="2"/>
      <c r="W35" s="2"/>
      <c r="X35" s="2"/>
      <c r="Y35" s="2"/>
      <c r="Z35" s="2"/>
    </row>
    <row r="36" ht="12.75" customHeight="1">
      <c r="A36" s="70"/>
      <c r="B36" s="50"/>
      <c r="C36" s="2"/>
      <c r="D36" s="44" t="s">
        <v>135</v>
      </c>
      <c r="E36" s="2"/>
      <c r="F36" s="72">
        <v>35.0</v>
      </c>
      <c r="G36" s="2"/>
      <c r="H36" s="17"/>
      <c r="I36" s="2"/>
      <c r="J36" s="2"/>
      <c r="K36" s="19"/>
      <c r="L36" s="2"/>
      <c r="M36" s="2"/>
      <c r="N36" s="2"/>
      <c r="O36" s="2"/>
      <c r="P36" s="2"/>
      <c r="Q36" s="2"/>
      <c r="R36" s="2"/>
      <c r="S36" s="2"/>
      <c r="T36" s="2"/>
      <c r="U36" s="2"/>
      <c r="V36" s="2"/>
      <c r="W36" s="2"/>
      <c r="X36" s="2"/>
      <c r="Y36" s="2"/>
      <c r="Z36" s="2"/>
    </row>
    <row r="37" ht="7.5" customHeight="1">
      <c r="A37" s="13"/>
      <c r="B37" s="21"/>
      <c r="C37" s="2"/>
      <c r="D37" s="2"/>
      <c r="E37" s="2"/>
      <c r="F37" s="73"/>
      <c r="G37" s="2"/>
      <c r="H37" s="2"/>
      <c r="I37" s="2"/>
      <c r="J37" s="2"/>
      <c r="K37" s="19"/>
      <c r="L37" s="2"/>
      <c r="M37" s="2"/>
      <c r="N37" s="2"/>
      <c r="O37" s="2"/>
      <c r="P37" s="2"/>
      <c r="Q37" s="2"/>
      <c r="R37" s="2"/>
      <c r="S37" s="2"/>
      <c r="T37" s="2"/>
      <c r="U37" s="2"/>
      <c r="V37" s="2"/>
      <c r="W37" s="2"/>
      <c r="X37" s="2"/>
      <c r="Y37" s="2"/>
      <c r="Z37" s="2"/>
    </row>
    <row r="38" ht="12.75" customHeight="1">
      <c r="A38" s="70"/>
      <c r="B38" s="81" t="s">
        <v>146</v>
      </c>
      <c r="C38" s="2"/>
      <c r="D38" s="44" t="s">
        <v>147</v>
      </c>
      <c r="E38" s="2"/>
      <c r="F38" s="72"/>
      <c r="G38" s="2"/>
      <c r="H38" s="17"/>
      <c r="I38" s="2"/>
      <c r="J38" s="2"/>
      <c r="K38" s="19"/>
      <c r="L38" s="2"/>
      <c r="M38" s="2" t="s">
        <v>123</v>
      </c>
      <c r="N38" s="2" t="s">
        <v>141</v>
      </c>
      <c r="O38" s="2" t="s">
        <v>122</v>
      </c>
      <c r="P38" s="2" t="s">
        <v>142</v>
      </c>
      <c r="Q38" s="2" t="s">
        <v>126</v>
      </c>
      <c r="R38" s="2"/>
      <c r="S38" s="2"/>
      <c r="T38" s="2"/>
      <c r="U38" s="2"/>
      <c r="V38" s="2"/>
      <c r="W38" s="2"/>
      <c r="X38" s="2"/>
      <c r="Y38" s="2"/>
      <c r="Z38" s="2"/>
    </row>
    <row r="39" ht="3.75" customHeight="1">
      <c r="A39" s="70"/>
      <c r="B39" s="46"/>
      <c r="C39" s="2"/>
      <c r="D39" s="2"/>
      <c r="E39" s="2"/>
      <c r="F39" s="73"/>
      <c r="G39" s="2"/>
      <c r="H39" s="2"/>
      <c r="I39" s="2"/>
      <c r="J39" s="2"/>
      <c r="K39" s="19"/>
      <c r="L39" s="2"/>
      <c r="M39" s="2"/>
      <c r="N39" s="2"/>
      <c r="O39" s="2"/>
      <c r="P39" s="2"/>
      <c r="Q39" s="2"/>
      <c r="R39" s="2"/>
      <c r="S39" s="2"/>
      <c r="T39" s="2"/>
      <c r="U39" s="2"/>
      <c r="V39" s="2"/>
      <c r="W39" s="2"/>
      <c r="X39" s="2"/>
      <c r="Y39" s="2"/>
      <c r="Z39" s="2"/>
    </row>
    <row r="40" ht="12.75" customHeight="1">
      <c r="A40" s="70"/>
      <c r="B40" s="46"/>
      <c r="C40" s="2"/>
      <c r="D40" s="44"/>
      <c r="E40" s="2"/>
      <c r="F40" s="74"/>
      <c r="G40" s="2"/>
      <c r="H40" s="17"/>
      <c r="I40" s="2"/>
      <c r="J40" s="2"/>
      <c r="K40" s="19"/>
      <c r="L40" s="2"/>
      <c r="M40" s="2"/>
      <c r="N40" s="2"/>
      <c r="O40" s="2"/>
      <c r="P40" s="2"/>
      <c r="Q40" s="2"/>
      <c r="R40" s="2"/>
      <c r="S40" s="2"/>
      <c r="T40" s="2"/>
      <c r="U40" s="2"/>
      <c r="V40" s="2"/>
      <c r="W40" s="2"/>
      <c r="X40" s="2"/>
      <c r="Y40" s="2"/>
      <c r="Z40" s="2"/>
    </row>
    <row r="41" ht="3.75" customHeight="1">
      <c r="A41" s="70"/>
      <c r="B41" s="46"/>
      <c r="C41" s="2"/>
      <c r="D41" s="2"/>
      <c r="E41" s="2"/>
      <c r="F41" s="73"/>
      <c r="G41" s="2"/>
      <c r="H41" s="2"/>
      <c r="I41" s="2"/>
      <c r="J41" s="2"/>
      <c r="K41" s="19"/>
      <c r="L41" s="2"/>
      <c r="M41" s="2"/>
      <c r="N41" s="2"/>
      <c r="O41" s="2"/>
      <c r="P41" s="2"/>
      <c r="Q41" s="2"/>
      <c r="R41" s="2"/>
      <c r="S41" s="2"/>
      <c r="T41" s="2"/>
      <c r="U41" s="2"/>
      <c r="V41" s="2"/>
      <c r="W41" s="2"/>
      <c r="X41" s="2"/>
      <c r="Y41" s="2"/>
      <c r="Z41" s="2"/>
    </row>
    <row r="42" ht="50.25" customHeight="1">
      <c r="A42" s="70"/>
      <c r="B42" s="46"/>
      <c r="C42" s="2"/>
      <c r="D42" s="75" t="s">
        <v>127</v>
      </c>
      <c r="E42" s="2"/>
      <c r="F42" s="72"/>
      <c r="G42" s="2"/>
      <c r="H42" s="17"/>
      <c r="I42" s="2"/>
      <c r="J42" s="2"/>
      <c r="K42" s="19"/>
      <c r="L42" s="2"/>
      <c r="M42" s="2" t="s">
        <v>129</v>
      </c>
      <c r="N42" s="2" t="s">
        <v>130</v>
      </c>
      <c r="O42" s="2" t="s">
        <v>131</v>
      </c>
      <c r="P42" s="2" t="s">
        <v>128</v>
      </c>
      <c r="Q42" s="2"/>
      <c r="R42" s="2"/>
      <c r="S42" s="2"/>
      <c r="T42" s="2"/>
      <c r="U42" s="2"/>
      <c r="V42" s="2"/>
      <c r="W42" s="2"/>
      <c r="X42" s="2"/>
      <c r="Y42" s="2"/>
      <c r="Z42" s="2"/>
    </row>
    <row r="43" ht="13.5" customHeight="1">
      <c r="A43" s="70"/>
      <c r="B43" s="46"/>
      <c r="C43" s="2"/>
      <c r="D43" s="44" t="s">
        <v>132</v>
      </c>
      <c r="E43" s="2"/>
      <c r="F43" s="72"/>
      <c r="G43" s="2"/>
      <c r="H43" s="17"/>
      <c r="I43" s="2"/>
      <c r="J43" s="2"/>
      <c r="K43" s="19"/>
      <c r="L43" s="2"/>
      <c r="M43" s="2" t="s">
        <v>133</v>
      </c>
      <c r="N43" s="2" t="s">
        <v>134</v>
      </c>
      <c r="O43" s="2" t="s">
        <v>129</v>
      </c>
      <c r="P43" s="2"/>
      <c r="Q43" s="2"/>
      <c r="R43" s="2"/>
      <c r="S43" s="2"/>
      <c r="T43" s="2"/>
      <c r="U43" s="2"/>
      <c r="V43" s="2"/>
      <c r="W43" s="2"/>
      <c r="X43" s="2"/>
      <c r="Y43" s="2"/>
      <c r="Z43" s="2"/>
    </row>
    <row r="44" ht="12.75" customHeight="1">
      <c r="A44" s="70"/>
      <c r="B44" s="50"/>
      <c r="C44" s="2"/>
      <c r="D44" s="44" t="s">
        <v>135</v>
      </c>
      <c r="E44" s="2"/>
      <c r="F44" s="72"/>
      <c r="G44" s="2"/>
      <c r="H44" s="17"/>
      <c r="I44" s="2"/>
      <c r="J44" s="2"/>
      <c r="K44" s="19"/>
      <c r="L44" s="2"/>
      <c r="M44" s="2"/>
      <c r="N44" s="2"/>
      <c r="O44" s="2"/>
      <c r="P44" s="2"/>
      <c r="Q44" s="2"/>
      <c r="R44" s="2"/>
      <c r="S44" s="2"/>
      <c r="T44" s="2"/>
      <c r="U44" s="2"/>
      <c r="V44" s="2"/>
      <c r="W44" s="2"/>
      <c r="X44" s="2"/>
      <c r="Y44" s="2"/>
      <c r="Z44" s="2"/>
    </row>
    <row r="45" ht="7.5" customHeight="1">
      <c r="A45" s="13"/>
      <c r="B45" s="21"/>
      <c r="C45" s="2"/>
      <c r="D45" s="2"/>
      <c r="E45" s="2"/>
      <c r="F45" s="73"/>
      <c r="G45" s="2"/>
      <c r="H45" s="2"/>
      <c r="I45" s="2"/>
      <c r="J45" s="2"/>
      <c r="K45" s="19"/>
      <c r="L45" s="2"/>
      <c r="M45" s="2"/>
      <c r="N45" s="2"/>
      <c r="O45" s="2"/>
      <c r="P45" s="2"/>
      <c r="Q45" s="2"/>
      <c r="R45" s="2"/>
      <c r="S45" s="2"/>
      <c r="T45" s="2"/>
      <c r="U45" s="2"/>
      <c r="V45" s="2"/>
      <c r="W45" s="2"/>
      <c r="X45" s="2"/>
      <c r="Y45" s="2"/>
      <c r="Z45" s="2"/>
    </row>
    <row r="46" ht="12.75" customHeight="1">
      <c r="A46" s="70"/>
      <c r="B46" s="82" t="s">
        <v>148</v>
      </c>
      <c r="C46" s="2"/>
      <c r="D46" s="44" t="s">
        <v>149</v>
      </c>
      <c r="E46" s="2"/>
      <c r="F46" s="72"/>
      <c r="G46" s="2"/>
      <c r="H46" s="17"/>
      <c r="I46" s="2"/>
      <c r="J46" s="2"/>
      <c r="K46" s="19"/>
      <c r="L46" s="2"/>
      <c r="M46" s="2" t="s">
        <v>123</v>
      </c>
      <c r="N46" s="2" t="s">
        <v>141</v>
      </c>
      <c r="O46" s="2" t="s">
        <v>122</v>
      </c>
      <c r="P46" s="2" t="s">
        <v>142</v>
      </c>
      <c r="Q46" s="2" t="s">
        <v>126</v>
      </c>
      <c r="R46" s="2"/>
      <c r="S46" s="2"/>
      <c r="T46" s="2"/>
      <c r="U46" s="2"/>
      <c r="V46" s="2"/>
      <c r="W46" s="2"/>
      <c r="X46" s="2"/>
      <c r="Y46" s="2"/>
      <c r="Z46" s="2"/>
    </row>
    <row r="47" ht="3.75" customHeight="1">
      <c r="A47" s="70"/>
      <c r="B47" s="46"/>
      <c r="C47" s="2"/>
      <c r="D47" s="2"/>
      <c r="E47" s="2"/>
      <c r="F47" s="73"/>
      <c r="G47" s="2"/>
      <c r="H47" s="2"/>
      <c r="I47" s="2"/>
      <c r="J47" s="2"/>
      <c r="K47" s="19"/>
      <c r="L47" s="2"/>
      <c r="M47" s="2"/>
      <c r="N47" s="2"/>
      <c r="O47" s="2"/>
      <c r="P47" s="2"/>
      <c r="Q47" s="2"/>
      <c r="R47" s="2"/>
      <c r="S47" s="2"/>
      <c r="T47" s="2"/>
      <c r="U47" s="2"/>
      <c r="V47" s="2"/>
      <c r="W47" s="2"/>
      <c r="X47" s="2"/>
      <c r="Y47" s="2"/>
      <c r="Z47" s="2"/>
    </row>
    <row r="48" ht="13.5" customHeight="1">
      <c r="A48" s="70"/>
      <c r="B48" s="46"/>
      <c r="C48" s="2"/>
      <c r="D48" s="44"/>
      <c r="E48" s="2"/>
      <c r="F48" s="74"/>
      <c r="G48" s="2"/>
      <c r="H48" s="17"/>
      <c r="I48" s="2"/>
      <c r="J48" s="2"/>
      <c r="K48" s="19"/>
      <c r="L48" s="2"/>
      <c r="M48" s="2"/>
      <c r="N48" s="2"/>
      <c r="O48" s="2"/>
      <c r="P48" s="2"/>
      <c r="Q48" s="2"/>
      <c r="R48" s="2"/>
      <c r="S48" s="2"/>
      <c r="T48" s="2"/>
      <c r="U48" s="2"/>
      <c r="V48" s="2"/>
      <c r="W48" s="2"/>
      <c r="X48" s="2"/>
      <c r="Y48" s="2"/>
      <c r="Z48" s="2"/>
    </row>
    <row r="49" ht="3.75" customHeight="1">
      <c r="A49" s="70"/>
      <c r="B49" s="46"/>
      <c r="C49" s="2"/>
      <c r="D49" s="2"/>
      <c r="E49" s="2"/>
      <c r="F49" s="73"/>
      <c r="G49" s="2"/>
      <c r="H49" s="2"/>
      <c r="I49" s="2"/>
      <c r="J49" s="2"/>
      <c r="K49" s="19"/>
      <c r="L49" s="2"/>
      <c r="M49" s="2"/>
      <c r="N49" s="2"/>
      <c r="O49" s="2"/>
      <c r="P49" s="2"/>
      <c r="Q49" s="2"/>
      <c r="R49" s="2"/>
      <c r="S49" s="2"/>
      <c r="T49" s="2"/>
      <c r="U49" s="2"/>
      <c r="V49" s="2"/>
      <c r="W49" s="2"/>
      <c r="X49" s="2"/>
      <c r="Y49" s="2"/>
      <c r="Z49" s="2"/>
    </row>
    <row r="50" ht="50.25" customHeight="1">
      <c r="A50" s="70"/>
      <c r="B50" s="46"/>
      <c r="C50" s="2"/>
      <c r="D50" s="75" t="s">
        <v>127</v>
      </c>
      <c r="E50" s="2"/>
      <c r="F50" s="72"/>
      <c r="G50" s="2"/>
      <c r="H50" s="17"/>
      <c r="I50" s="2"/>
      <c r="J50" s="2"/>
      <c r="K50" s="19"/>
      <c r="L50" s="2"/>
      <c r="M50" s="2" t="s">
        <v>129</v>
      </c>
      <c r="N50" s="2" t="s">
        <v>130</v>
      </c>
      <c r="O50" s="2" t="s">
        <v>131</v>
      </c>
      <c r="P50" s="2" t="s">
        <v>128</v>
      </c>
      <c r="Q50" s="2"/>
      <c r="R50" s="2"/>
      <c r="S50" s="2"/>
      <c r="T50" s="2"/>
      <c r="U50" s="2"/>
      <c r="V50" s="2"/>
      <c r="W50" s="2"/>
      <c r="X50" s="2"/>
      <c r="Y50" s="2"/>
      <c r="Z50" s="2"/>
    </row>
    <row r="51" ht="12.75" customHeight="1">
      <c r="A51" s="70"/>
      <c r="B51" s="46"/>
      <c r="C51" s="2"/>
      <c r="D51" s="44" t="s">
        <v>132</v>
      </c>
      <c r="E51" s="2"/>
      <c r="F51" s="72"/>
      <c r="G51" s="2"/>
      <c r="H51" s="17"/>
      <c r="I51" s="2"/>
      <c r="J51" s="2"/>
      <c r="K51" s="19"/>
      <c r="L51" s="2"/>
      <c r="M51" s="2" t="s">
        <v>133</v>
      </c>
      <c r="N51" s="2" t="s">
        <v>134</v>
      </c>
      <c r="O51" s="2" t="s">
        <v>129</v>
      </c>
      <c r="P51" s="2"/>
      <c r="Q51" s="2"/>
      <c r="R51" s="2"/>
      <c r="S51" s="2"/>
      <c r="T51" s="2"/>
      <c r="U51" s="2"/>
      <c r="V51" s="2"/>
      <c r="W51" s="2"/>
      <c r="X51" s="2"/>
      <c r="Y51" s="2"/>
      <c r="Z51" s="2"/>
    </row>
    <row r="52" ht="13.5" customHeight="1">
      <c r="A52" s="70"/>
      <c r="B52" s="50"/>
      <c r="C52" s="2"/>
      <c r="D52" s="44" t="s">
        <v>135</v>
      </c>
      <c r="E52" s="2"/>
      <c r="F52" s="72"/>
      <c r="G52" s="2"/>
      <c r="H52" s="17"/>
      <c r="I52" s="2"/>
      <c r="J52" s="2"/>
      <c r="K52" s="19"/>
      <c r="L52" s="2"/>
      <c r="M52" s="2"/>
      <c r="N52" s="2"/>
      <c r="O52" s="2"/>
      <c r="P52" s="2"/>
      <c r="Q52" s="2"/>
      <c r="R52" s="2"/>
      <c r="S52" s="2"/>
      <c r="T52" s="2"/>
      <c r="U52" s="2"/>
      <c r="V52" s="2"/>
      <c r="W52" s="2"/>
      <c r="X52" s="2"/>
      <c r="Y52" s="2"/>
      <c r="Z52" s="2"/>
    </row>
    <row r="53" ht="3.75" customHeight="1">
      <c r="A53" s="24"/>
      <c r="B53" s="17"/>
      <c r="C53" s="17"/>
      <c r="D53" s="17"/>
      <c r="E53" s="17"/>
      <c r="F53" s="17"/>
      <c r="G53" s="17"/>
      <c r="H53" s="17"/>
      <c r="I53" s="17"/>
      <c r="J53" s="17"/>
      <c r="K53" s="26"/>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6" t="s">
        <v>150</v>
      </c>
      <c r="G55" s="2"/>
      <c r="H55" s="2"/>
      <c r="I55" s="2"/>
      <c r="J55" s="2"/>
      <c r="K55" s="2"/>
      <c r="L55" s="2"/>
      <c r="M55" s="2"/>
      <c r="N55" s="2"/>
      <c r="O55" s="2"/>
      <c r="P55" s="2"/>
      <c r="Q55" s="2"/>
      <c r="R55" s="2"/>
      <c r="S55" s="2"/>
      <c r="T55" s="2"/>
      <c r="U55" s="2"/>
      <c r="V55" s="2"/>
      <c r="W55" s="2"/>
      <c r="X55" s="2"/>
      <c r="Y55" s="2"/>
      <c r="Z55" s="2"/>
    </row>
    <row r="56" ht="3.75" customHeight="1">
      <c r="A56" s="8"/>
      <c r="B56" s="9"/>
      <c r="C56" s="9"/>
      <c r="D56" s="9"/>
      <c r="E56" s="9"/>
      <c r="F56" s="83"/>
      <c r="G56" s="9"/>
      <c r="H56" s="9"/>
      <c r="I56" s="9"/>
      <c r="J56" s="9"/>
      <c r="K56" s="12"/>
      <c r="L56" s="2"/>
      <c r="M56" s="2"/>
      <c r="N56" s="2"/>
      <c r="O56" s="2"/>
      <c r="P56" s="2"/>
      <c r="Q56" s="2"/>
      <c r="R56" s="2"/>
      <c r="S56" s="2"/>
      <c r="T56" s="2"/>
      <c r="U56" s="2"/>
      <c r="V56" s="2"/>
      <c r="W56" s="2"/>
      <c r="X56" s="2"/>
      <c r="Y56" s="2"/>
      <c r="Z56" s="2"/>
    </row>
    <row r="57" ht="12.75" customHeight="1">
      <c r="A57" s="13"/>
      <c r="B57" s="2" t="s">
        <v>151</v>
      </c>
      <c r="C57" s="2"/>
      <c r="D57" s="2"/>
      <c r="E57" s="2"/>
      <c r="F57" s="18" t="s">
        <v>64</v>
      </c>
      <c r="G57" s="2"/>
      <c r="H57" s="17"/>
      <c r="I57" s="2"/>
      <c r="J57" s="2"/>
      <c r="K57" s="19"/>
      <c r="L57" s="2"/>
      <c r="M57" s="2"/>
      <c r="N57" s="2"/>
      <c r="O57" s="2"/>
      <c r="P57" s="2"/>
      <c r="Q57" s="2"/>
      <c r="R57" s="2"/>
      <c r="S57" s="2"/>
      <c r="T57" s="2"/>
      <c r="U57" s="2"/>
      <c r="V57" s="2"/>
      <c r="W57" s="2"/>
      <c r="X57" s="2"/>
      <c r="Y57" s="2"/>
      <c r="Z57" s="2"/>
    </row>
    <row r="58" ht="3.75" customHeight="1">
      <c r="A58" s="24"/>
      <c r="B58" s="17"/>
      <c r="C58" s="17"/>
      <c r="D58" s="17"/>
      <c r="E58" s="17"/>
      <c r="F58" s="17"/>
      <c r="G58" s="17"/>
      <c r="H58" s="17"/>
      <c r="I58" s="17"/>
      <c r="J58" s="17"/>
      <c r="K58" s="26"/>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4"/>
      <c r="B1" s="4"/>
      <c r="C1" s="2"/>
      <c r="D1" s="2"/>
      <c r="E1" s="2"/>
      <c r="F1" s="2"/>
      <c r="G1" s="2"/>
      <c r="H1" s="2"/>
      <c r="I1" s="2"/>
      <c r="J1" s="2"/>
      <c r="K1" s="2"/>
      <c r="L1" s="2"/>
      <c r="M1" s="2"/>
      <c r="N1" s="2"/>
      <c r="O1" s="2"/>
      <c r="P1" s="2"/>
      <c r="Q1" s="2"/>
      <c r="R1" s="2"/>
      <c r="S1" s="2"/>
      <c r="T1" s="2"/>
      <c r="U1" s="2"/>
      <c r="V1" s="2"/>
      <c r="W1" s="2"/>
      <c r="X1" s="2"/>
      <c r="Y1" s="2"/>
      <c r="Z1" s="2"/>
    </row>
    <row r="2" ht="12.75" customHeight="1">
      <c r="A2" s="4" t="s">
        <v>152</v>
      </c>
      <c r="B2" s="4"/>
      <c r="C2" s="2"/>
      <c r="D2" s="2"/>
      <c r="E2" s="2"/>
      <c r="F2" s="2"/>
      <c r="G2" s="2"/>
      <c r="H2" s="2"/>
      <c r="I2" s="2"/>
      <c r="J2" s="2"/>
      <c r="K2" s="2"/>
      <c r="L2" s="2"/>
      <c r="M2" s="2"/>
      <c r="N2" s="2"/>
      <c r="O2" s="2"/>
      <c r="P2" s="2"/>
      <c r="Q2" s="2"/>
      <c r="R2" s="2"/>
      <c r="S2" s="2"/>
      <c r="T2" s="2"/>
      <c r="U2" s="2"/>
      <c r="V2" s="2"/>
      <c r="W2" s="2"/>
      <c r="X2" s="2"/>
      <c r="Y2" s="2"/>
      <c r="Z2" s="2"/>
    </row>
    <row r="3">
      <c r="A3" s="4"/>
      <c r="B3" s="4"/>
      <c r="C3" s="2"/>
      <c r="D3" s="2"/>
      <c r="E3" s="2"/>
      <c r="F3" s="2"/>
      <c r="G3" s="2"/>
      <c r="H3" s="2"/>
      <c r="I3" s="2"/>
      <c r="J3" s="2"/>
      <c r="K3" s="2"/>
      <c r="L3" s="2"/>
      <c r="M3" s="2"/>
      <c r="N3" s="2"/>
      <c r="O3" s="2"/>
      <c r="P3" s="2"/>
      <c r="Q3" s="2"/>
      <c r="R3" s="2"/>
      <c r="S3" s="2"/>
      <c r="T3" s="2"/>
      <c r="U3" s="2"/>
      <c r="V3" s="2"/>
      <c r="W3" s="2"/>
      <c r="X3" s="2"/>
      <c r="Y3" s="2"/>
      <c r="Z3" s="2"/>
    </row>
    <row r="4">
      <c r="A4" s="23" t="s">
        <v>153</v>
      </c>
      <c r="B4" s="23"/>
      <c r="C4" s="2"/>
      <c r="D4" s="2"/>
      <c r="E4" s="2"/>
      <c r="F4" s="2"/>
      <c r="G4" s="2"/>
      <c r="H4" s="2"/>
      <c r="I4" s="2"/>
      <c r="J4" s="2"/>
      <c r="K4" s="2"/>
      <c r="L4" s="2"/>
      <c r="M4" s="2"/>
      <c r="N4" s="2"/>
      <c r="O4" s="2"/>
      <c r="P4" s="2"/>
      <c r="Q4" s="2"/>
      <c r="R4" s="2"/>
      <c r="S4" s="2"/>
      <c r="T4" s="2"/>
      <c r="U4" s="2"/>
      <c r="V4" s="2"/>
      <c r="W4" s="2"/>
      <c r="X4" s="2"/>
      <c r="Y4" s="2"/>
      <c r="Z4" s="2"/>
    </row>
    <row r="5" ht="16.5" customHeight="1">
      <c r="A5" s="2"/>
      <c r="B5" s="23"/>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84" t="s">
        <v>154</v>
      </c>
      <c r="C7" s="56" t="s">
        <v>155</v>
      </c>
      <c r="J7" s="56"/>
      <c r="K7" s="2"/>
      <c r="L7" s="2"/>
      <c r="M7" s="2"/>
      <c r="N7" s="2"/>
      <c r="O7" s="2"/>
      <c r="P7" s="2"/>
      <c r="Q7" s="2"/>
      <c r="R7" s="2"/>
      <c r="S7" s="2"/>
      <c r="T7" s="2"/>
      <c r="U7" s="2"/>
      <c r="V7" s="2"/>
      <c r="W7" s="2"/>
      <c r="X7" s="2"/>
      <c r="Y7" s="2"/>
      <c r="Z7" s="2"/>
    </row>
    <row r="8" ht="3.0" customHeight="1">
      <c r="A8" s="2"/>
      <c r="B8" s="5"/>
      <c r="C8" s="84"/>
      <c r="D8" s="84"/>
      <c r="E8" s="84"/>
      <c r="F8" s="84"/>
      <c r="G8" s="85"/>
      <c r="H8" s="2"/>
      <c r="I8" s="2"/>
      <c r="J8" s="2"/>
      <c r="K8" s="2"/>
      <c r="L8" s="2"/>
      <c r="M8" s="2"/>
      <c r="N8" s="2"/>
      <c r="O8" s="2"/>
      <c r="P8" s="2"/>
      <c r="Q8" s="2"/>
      <c r="R8" s="2"/>
      <c r="S8" s="2"/>
      <c r="T8" s="2"/>
      <c r="U8" s="2"/>
      <c r="V8" s="2"/>
      <c r="W8" s="2"/>
      <c r="X8" s="2"/>
      <c r="Y8" s="2"/>
      <c r="Z8" s="2"/>
    </row>
    <row r="9" ht="3.75" customHeight="1">
      <c r="A9" s="8"/>
      <c r="B9" s="11"/>
      <c r="C9" s="86"/>
      <c r="D9" s="86"/>
      <c r="E9" s="86"/>
      <c r="F9" s="86"/>
      <c r="G9" s="87"/>
      <c r="H9" s="9"/>
      <c r="I9" s="9"/>
      <c r="J9" s="9"/>
      <c r="K9" s="9"/>
      <c r="L9" s="9"/>
      <c r="M9" s="9"/>
      <c r="N9" s="9"/>
      <c r="O9" s="9"/>
      <c r="P9" s="12"/>
      <c r="Q9" s="2"/>
      <c r="R9" s="2"/>
      <c r="S9" s="2"/>
      <c r="T9" s="2"/>
      <c r="U9" s="2"/>
      <c r="V9" s="2"/>
      <c r="W9" s="2"/>
      <c r="X9" s="2"/>
      <c r="Y9" s="2"/>
      <c r="Z9" s="2"/>
    </row>
    <row r="10" ht="13.5" customHeight="1">
      <c r="A10" s="13"/>
      <c r="B10" s="5" t="s">
        <v>156</v>
      </c>
      <c r="C10" s="39" t="s">
        <v>157</v>
      </c>
      <c r="D10" s="25"/>
      <c r="E10" s="17"/>
      <c r="F10" s="17"/>
      <c r="G10" s="88"/>
      <c r="H10" s="39"/>
      <c r="I10" s="89" t="s">
        <v>158</v>
      </c>
      <c r="J10" s="89"/>
      <c r="K10" s="2">
        <v>3.0</v>
      </c>
      <c r="L10" s="2" t="s">
        <v>159</v>
      </c>
      <c r="M10" s="2"/>
      <c r="N10" s="90" t="s">
        <v>160</v>
      </c>
      <c r="O10" s="90"/>
      <c r="P10" s="91"/>
      <c r="Q10" s="92"/>
      <c r="R10" s="5"/>
      <c r="S10" s="2"/>
      <c r="T10" s="2"/>
      <c r="U10" s="2"/>
      <c r="V10" s="2"/>
      <c r="W10" s="2"/>
      <c r="X10" s="2"/>
      <c r="Y10" s="2"/>
      <c r="Z10" s="2"/>
    </row>
    <row r="11" ht="22.5" customHeight="1">
      <c r="A11" s="13"/>
      <c r="B11" s="5"/>
      <c r="C11" s="23"/>
      <c r="D11" s="5"/>
      <c r="E11" s="2"/>
      <c r="F11" s="2"/>
      <c r="G11" s="93"/>
      <c r="H11" s="23"/>
      <c r="I11" s="94"/>
      <c r="J11" s="2"/>
      <c r="K11" s="95">
        <v>7.0</v>
      </c>
      <c r="L11" s="95" t="s">
        <v>161</v>
      </c>
      <c r="M11" s="95"/>
      <c r="N11" s="96" t="s">
        <v>162</v>
      </c>
      <c r="P11" s="97"/>
      <c r="Q11" s="2"/>
      <c r="R11" s="5"/>
      <c r="S11" s="2"/>
      <c r="T11" s="2"/>
      <c r="U11" s="2"/>
      <c r="V11" s="2"/>
      <c r="W11" s="2"/>
      <c r="X11" s="2"/>
      <c r="Y11" s="2"/>
      <c r="Z11" s="2"/>
    </row>
    <row r="12" ht="3.75" customHeight="1">
      <c r="A12" s="13"/>
      <c r="B12" s="5"/>
      <c r="C12" s="23"/>
      <c r="D12" s="5"/>
      <c r="E12" s="2"/>
      <c r="F12" s="2"/>
      <c r="G12" s="93"/>
      <c r="H12" s="23"/>
      <c r="I12" s="94"/>
      <c r="J12" s="2"/>
      <c r="K12" s="2"/>
      <c r="L12" s="5"/>
      <c r="M12" s="2"/>
      <c r="N12" s="48"/>
      <c r="O12" s="48"/>
      <c r="P12" s="91"/>
      <c r="Q12" s="2"/>
      <c r="R12" s="5"/>
      <c r="S12" s="2"/>
      <c r="T12" s="2"/>
      <c r="U12" s="2"/>
      <c r="V12" s="2"/>
      <c r="W12" s="2"/>
      <c r="X12" s="2"/>
      <c r="Y12" s="2"/>
      <c r="Z12" s="2"/>
    </row>
    <row r="13" ht="12.75" customHeight="1">
      <c r="A13" s="13"/>
      <c r="B13" s="5" t="s">
        <v>163</v>
      </c>
      <c r="C13" s="39" t="s">
        <v>164</v>
      </c>
      <c r="D13" s="25"/>
      <c r="E13" s="17"/>
      <c r="F13" s="17"/>
      <c r="G13" s="88"/>
      <c r="H13" s="17"/>
      <c r="I13" s="98" t="s">
        <v>165</v>
      </c>
      <c r="J13" s="98"/>
      <c r="K13" s="2">
        <v>2.0</v>
      </c>
      <c r="L13" s="2" t="s">
        <v>166</v>
      </c>
      <c r="M13" s="2"/>
      <c r="N13" s="90"/>
      <c r="O13" s="90"/>
      <c r="P13" s="91"/>
      <c r="Q13" s="2"/>
      <c r="R13" s="5"/>
      <c r="S13" s="2"/>
      <c r="T13" s="2"/>
      <c r="U13" s="2"/>
      <c r="V13" s="2"/>
      <c r="W13" s="2"/>
      <c r="X13" s="2"/>
      <c r="Y13" s="2"/>
      <c r="Z13" s="2"/>
    </row>
    <row r="14" ht="3.75" customHeight="1">
      <c r="A14" s="13"/>
      <c r="B14" s="5"/>
      <c r="C14" s="23"/>
      <c r="D14" s="5"/>
      <c r="E14" s="2"/>
      <c r="F14" s="2"/>
      <c r="G14" s="23"/>
      <c r="H14" s="2"/>
      <c r="I14" s="94"/>
      <c r="J14" s="2"/>
      <c r="K14" s="2"/>
      <c r="L14" s="5"/>
      <c r="M14" s="2"/>
      <c r="N14" s="90"/>
      <c r="O14" s="90"/>
      <c r="P14" s="91"/>
      <c r="Q14" s="2"/>
      <c r="R14" s="5"/>
      <c r="S14" s="2"/>
      <c r="T14" s="2"/>
      <c r="U14" s="2"/>
      <c r="V14" s="2"/>
      <c r="W14" s="2"/>
      <c r="X14" s="2"/>
      <c r="Y14" s="2"/>
      <c r="Z14" s="2"/>
    </row>
    <row r="15" ht="13.5" customHeight="1">
      <c r="A15" s="13"/>
      <c r="B15" s="5" t="s">
        <v>167</v>
      </c>
      <c r="C15" s="39" t="s">
        <v>168</v>
      </c>
      <c r="D15" s="25"/>
      <c r="E15" s="17"/>
      <c r="F15" s="99"/>
      <c r="G15" s="88"/>
      <c r="H15" s="17"/>
      <c r="I15" s="98" t="s">
        <v>169</v>
      </c>
      <c r="J15" s="98"/>
      <c r="K15" s="2">
        <v>0.2</v>
      </c>
      <c r="L15" s="2" t="s">
        <v>170</v>
      </c>
      <c r="M15" s="2"/>
      <c r="N15" s="90" t="s">
        <v>171</v>
      </c>
      <c r="O15" s="90"/>
      <c r="P15" s="91"/>
      <c r="Q15" s="93"/>
      <c r="R15" s="5"/>
      <c r="S15" s="2"/>
      <c r="T15" s="21"/>
      <c r="U15" s="2"/>
      <c r="V15" s="2"/>
      <c r="W15" s="2"/>
      <c r="X15" s="2"/>
      <c r="Y15" s="2"/>
      <c r="Z15" s="2"/>
    </row>
    <row r="16" ht="13.5" customHeight="1">
      <c r="A16" s="13"/>
      <c r="B16" s="2"/>
      <c r="C16" s="2"/>
      <c r="D16" s="2"/>
      <c r="E16" s="2"/>
      <c r="F16" s="2"/>
      <c r="G16" s="2"/>
      <c r="H16" s="2"/>
      <c r="I16" s="2"/>
      <c r="J16" s="2"/>
      <c r="K16" s="2">
        <v>0.3</v>
      </c>
      <c r="L16" s="2" t="s">
        <v>172</v>
      </c>
      <c r="M16" s="2"/>
      <c r="N16" s="90" t="s">
        <v>173</v>
      </c>
      <c r="O16" s="90"/>
      <c r="P16" s="91"/>
      <c r="Q16" s="93"/>
      <c r="R16" s="2"/>
      <c r="S16" s="2"/>
      <c r="T16" s="2"/>
      <c r="U16" s="2"/>
      <c r="V16" s="2"/>
      <c r="W16" s="2"/>
      <c r="X16" s="2"/>
      <c r="Y16" s="2"/>
      <c r="Z16" s="2"/>
    </row>
    <row r="17" ht="13.5" customHeight="1">
      <c r="A17" s="13"/>
      <c r="B17" s="2"/>
      <c r="C17" s="2"/>
      <c r="D17" s="2"/>
      <c r="E17" s="2"/>
      <c r="F17" s="2"/>
      <c r="G17" s="2"/>
      <c r="H17" s="2"/>
      <c r="I17" s="2"/>
      <c r="J17" s="2"/>
      <c r="K17" s="95">
        <v>0.4</v>
      </c>
      <c r="L17" s="100" t="s">
        <v>174</v>
      </c>
      <c r="M17" s="95"/>
      <c r="N17" s="101" t="s">
        <v>175</v>
      </c>
      <c r="P17" s="97"/>
      <c r="Q17" s="2"/>
      <c r="R17" s="2"/>
      <c r="S17" s="2"/>
      <c r="T17" s="2"/>
      <c r="U17" s="2"/>
      <c r="V17" s="2"/>
      <c r="W17" s="2"/>
      <c r="X17" s="2"/>
      <c r="Y17" s="2"/>
      <c r="Z17" s="2"/>
    </row>
    <row r="18" ht="3.75" customHeight="1">
      <c r="A18" s="24"/>
      <c r="B18" s="17"/>
      <c r="C18" s="17"/>
      <c r="D18" s="17"/>
      <c r="E18" s="17"/>
      <c r="F18" s="17"/>
      <c r="G18" s="17"/>
      <c r="H18" s="17"/>
      <c r="I18" s="17"/>
      <c r="J18" s="17"/>
      <c r="K18" s="17"/>
      <c r="L18" s="99"/>
      <c r="M18" s="17"/>
      <c r="N18" s="17"/>
      <c r="O18" s="17"/>
      <c r="P18" s="26"/>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
      <c r="B20" s="84" t="s">
        <v>176</v>
      </c>
      <c r="C20" s="4" t="s">
        <v>177</v>
      </c>
      <c r="D20" s="2"/>
      <c r="E20" s="2"/>
      <c r="F20" s="2"/>
      <c r="G20" s="2"/>
      <c r="H20" s="2"/>
      <c r="I20" s="2"/>
      <c r="J20" s="2"/>
      <c r="K20" s="2"/>
      <c r="L20" s="2"/>
      <c r="M20" s="2"/>
      <c r="N20" s="2"/>
      <c r="O20" s="2"/>
      <c r="P20" s="2"/>
      <c r="Q20" s="2"/>
      <c r="R20" s="2"/>
      <c r="S20" s="2"/>
      <c r="T20" s="2"/>
      <c r="U20" s="2"/>
      <c r="V20" s="2"/>
      <c r="W20" s="2"/>
      <c r="X20" s="2"/>
      <c r="Y20" s="2"/>
      <c r="Z20" s="2"/>
    </row>
    <row r="21" ht="3.0" customHeight="1">
      <c r="A21" s="5"/>
      <c r="B21" s="84"/>
      <c r="C21" s="4"/>
      <c r="D21" s="2"/>
      <c r="E21" s="2"/>
      <c r="F21" s="2"/>
      <c r="G21" s="2"/>
      <c r="H21" s="2"/>
      <c r="I21" s="2"/>
      <c r="J21" s="2"/>
      <c r="K21" s="2"/>
      <c r="L21" s="2"/>
      <c r="M21" s="2"/>
      <c r="N21" s="2"/>
      <c r="O21" s="2"/>
      <c r="P21" s="2"/>
      <c r="Q21" s="2"/>
      <c r="R21" s="2"/>
      <c r="S21" s="2"/>
      <c r="T21" s="2"/>
      <c r="U21" s="2"/>
      <c r="V21" s="2"/>
      <c r="W21" s="2"/>
      <c r="X21" s="2"/>
      <c r="Y21" s="2"/>
      <c r="Z21" s="2"/>
    </row>
    <row r="22" ht="3.75" customHeight="1">
      <c r="A22" s="102"/>
      <c r="B22" s="11"/>
      <c r="C22" s="103"/>
      <c r="D22" s="9"/>
      <c r="E22" s="9"/>
      <c r="F22" s="9"/>
      <c r="G22" s="9"/>
      <c r="H22" s="9"/>
      <c r="I22" s="9"/>
      <c r="J22" s="9"/>
      <c r="K22" s="9"/>
      <c r="L22" s="9"/>
      <c r="M22" s="9"/>
      <c r="N22" s="9"/>
      <c r="O22" s="9"/>
      <c r="P22" s="12"/>
      <c r="Q22" s="2"/>
      <c r="R22" s="2"/>
      <c r="S22" s="2"/>
      <c r="T22" s="2"/>
      <c r="U22" s="2"/>
      <c r="V22" s="2"/>
      <c r="W22" s="2"/>
      <c r="X22" s="2"/>
      <c r="Y22" s="2"/>
      <c r="Z22" s="2"/>
    </row>
    <row r="23" ht="13.5" customHeight="1">
      <c r="A23" s="104"/>
      <c r="B23" s="5" t="s">
        <v>178</v>
      </c>
      <c r="C23" s="105" t="s">
        <v>179</v>
      </c>
      <c r="D23" s="106"/>
      <c r="E23" s="106"/>
      <c r="F23" s="106"/>
      <c r="G23" s="106"/>
      <c r="H23" s="107"/>
      <c r="I23" s="108" t="s">
        <v>180</v>
      </c>
      <c r="J23" s="109"/>
      <c r="K23" s="110">
        <f>IDE!F65</f>
        <v>2</v>
      </c>
      <c r="L23" s="2"/>
      <c r="M23" s="2" t="s">
        <v>181</v>
      </c>
      <c r="N23" s="2"/>
      <c r="O23" s="2"/>
      <c r="P23" s="19"/>
      <c r="Q23" s="2"/>
      <c r="R23" s="2"/>
      <c r="S23" s="2"/>
      <c r="T23" s="2"/>
      <c r="U23" s="2"/>
      <c r="V23" s="2"/>
      <c r="W23" s="2"/>
      <c r="X23" s="2"/>
      <c r="Y23" s="2"/>
      <c r="Z23" s="2"/>
    </row>
    <row r="24" ht="3.75" customHeight="1">
      <c r="A24" s="104"/>
      <c r="B24" s="5"/>
      <c r="C24" s="111"/>
      <c r="D24" s="111"/>
      <c r="E24" s="111"/>
      <c r="F24" s="111"/>
      <c r="G24" s="112"/>
      <c r="H24" s="113"/>
      <c r="I24" s="108"/>
      <c r="J24" s="109"/>
      <c r="K24" s="2"/>
      <c r="L24" s="2"/>
      <c r="M24" s="2"/>
      <c r="N24" s="2"/>
      <c r="O24" s="2"/>
      <c r="P24" s="19"/>
      <c r="Q24" s="2"/>
      <c r="R24" s="2"/>
      <c r="S24" s="2"/>
      <c r="T24" s="2"/>
      <c r="U24" s="2"/>
      <c r="V24" s="2"/>
      <c r="W24" s="2"/>
      <c r="X24" s="2"/>
      <c r="Y24" s="2"/>
      <c r="Z24" s="2"/>
    </row>
    <row r="25" ht="13.5" customHeight="1">
      <c r="A25" s="104"/>
      <c r="B25" s="5" t="s">
        <v>182</v>
      </c>
      <c r="C25" s="114" t="s">
        <v>183</v>
      </c>
      <c r="D25" s="106"/>
      <c r="E25" s="106"/>
      <c r="F25" s="106"/>
      <c r="G25" s="106"/>
      <c r="H25" s="106"/>
      <c r="I25" s="108" t="s">
        <v>184</v>
      </c>
      <c r="J25" s="109"/>
      <c r="K25" s="110">
        <f>IDE!F67</f>
        <v>65</v>
      </c>
      <c r="L25" s="2"/>
      <c r="M25" s="2" t="s">
        <v>185</v>
      </c>
      <c r="N25" s="2"/>
      <c r="O25" s="2"/>
      <c r="P25" s="19"/>
      <c r="Q25" s="2"/>
      <c r="R25" s="2"/>
      <c r="S25" s="2"/>
      <c r="T25" s="2"/>
      <c r="U25" s="2"/>
      <c r="V25" s="2"/>
      <c r="W25" s="2"/>
      <c r="X25" s="2"/>
      <c r="Y25" s="2"/>
      <c r="Z25" s="2"/>
    </row>
    <row r="26" ht="3.75" customHeight="1">
      <c r="A26" s="104"/>
      <c r="B26" s="5"/>
      <c r="C26" s="115"/>
      <c r="D26" s="115"/>
      <c r="E26" s="115"/>
      <c r="F26" s="115"/>
      <c r="G26" s="116"/>
      <c r="H26" s="4"/>
      <c r="I26" s="98"/>
      <c r="J26" s="4"/>
      <c r="K26" s="2"/>
      <c r="L26" s="2"/>
      <c r="M26" s="2"/>
      <c r="N26" s="2"/>
      <c r="O26" s="2"/>
      <c r="P26" s="19"/>
      <c r="Q26" s="2"/>
      <c r="R26" s="2"/>
      <c r="S26" s="2"/>
      <c r="T26" s="2"/>
      <c r="U26" s="2"/>
      <c r="V26" s="2"/>
      <c r="W26" s="2"/>
      <c r="X26" s="2"/>
      <c r="Y26" s="2"/>
      <c r="Z26" s="2"/>
    </row>
    <row r="27" ht="13.5" customHeight="1">
      <c r="A27" s="104"/>
      <c r="B27" s="5" t="s">
        <v>186</v>
      </c>
      <c r="C27" s="114" t="s">
        <v>187</v>
      </c>
      <c r="D27" s="106"/>
      <c r="E27" s="106"/>
      <c r="F27" s="106"/>
      <c r="G27" s="117"/>
      <c r="H27" s="118"/>
      <c r="I27" s="108" t="s">
        <v>188</v>
      </c>
      <c r="J27" s="109"/>
      <c r="K27" s="110">
        <f>IDE!F69</f>
        <v>9.4</v>
      </c>
      <c r="L27" s="2"/>
      <c r="M27" s="2" t="s">
        <v>189</v>
      </c>
      <c r="N27" s="119"/>
      <c r="O27" s="119"/>
      <c r="P27" s="120"/>
      <c r="Q27" s="2"/>
      <c r="R27" s="2"/>
      <c r="S27" s="2"/>
      <c r="T27" s="2"/>
      <c r="U27" s="2"/>
      <c r="V27" s="2"/>
      <c r="W27" s="2"/>
      <c r="X27" s="2"/>
      <c r="Y27" s="2"/>
      <c r="Z27" s="2"/>
    </row>
    <row r="28" ht="3.75" customHeight="1">
      <c r="A28" s="104"/>
      <c r="B28" s="5"/>
      <c r="C28" s="115"/>
      <c r="D28" s="115"/>
      <c r="E28" s="115"/>
      <c r="F28" s="115"/>
      <c r="G28" s="116"/>
      <c r="H28" s="4"/>
      <c r="I28" s="98"/>
      <c r="J28" s="4"/>
      <c r="K28" s="2"/>
      <c r="L28" s="2"/>
      <c r="M28" s="2"/>
      <c r="N28" s="119"/>
      <c r="O28" s="119"/>
      <c r="P28" s="120"/>
      <c r="Q28" s="2"/>
      <c r="R28" s="2"/>
      <c r="S28" s="2"/>
      <c r="T28" s="2"/>
      <c r="U28" s="2"/>
      <c r="V28" s="2"/>
      <c r="W28" s="2"/>
      <c r="X28" s="2"/>
      <c r="Y28" s="2"/>
      <c r="Z28" s="2"/>
    </row>
    <row r="29" ht="13.5" customHeight="1">
      <c r="A29" s="104"/>
      <c r="B29" s="5" t="s">
        <v>190</v>
      </c>
      <c r="C29" s="114" t="s">
        <v>191</v>
      </c>
      <c r="D29" s="106"/>
      <c r="E29" s="106"/>
      <c r="F29" s="106"/>
      <c r="G29" s="117"/>
      <c r="H29" s="118"/>
      <c r="I29" s="108" t="s">
        <v>192</v>
      </c>
      <c r="J29" s="109"/>
      <c r="K29" s="110">
        <f>IDE!N69</f>
        <v>7.3</v>
      </c>
      <c r="L29" s="2"/>
      <c r="M29" s="2" t="s">
        <v>193</v>
      </c>
      <c r="N29" s="119"/>
      <c r="O29" s="119"/>
      <c r="P29" s="120"/>
      <c r="Q29" s="2"/>
      <c r="R29" s="2"/>
      <c r="S29" s="2"/>
      <c r="T29" s="2"/>
      <c r="U29" s="2"/>
      <c r="V29" s="2"/>
      <c r="W29" s="2"/>
      <c r="X29" s="2"/>
      <c r="Y29" s="2"/>
      <c r="Z29" s="2"/>
    </row>
    <row r="30" ht="3.75" customHeight="1">
      <c r="A30" s="104"/>
      <c r="B30" s="5"/>
      <c r="C30" s="115"/>
      <c r="D30" s="115"/>
      <c r="E30" s="115"/>
      <c r="F30" s="115"/>
      <c r="G30" s="116"/>
      <c r="H30" s="4"/>
      <c r="I30" s="98"/>
      <c r="J30" s="4"/>
      <c r="K30" s="2"/>
      <c r="L30" s="2"/>
      <c r="M30" s="2"/>
      <c r="N30" s="119"/>
      <c r="O30" s="119"/>
      <c r="P30" s="120"/>
      <c r="Q30" s="2"/>
      <c r="R30" s="2"/>
      <c r="S30" s="2"/>
      <c r="T30" s="2"/>
      <c r="U30" s="2"/>
      <c r="V30" s="2"/>
      <c r="W30" s="2"/>
      <c r="X30" s="2"/>
      <c r="Y30" s="2"/>
      <c r="Z30" s="2"/>
    </row>
    <row r="31" ht="13.5" customHeight="1">
      <c r="A31" s="104"/>
      <c r="B31" s="5" t="s">
        <v>194</v>
      </c>
      <c r="C31" s="114" t="s">
        <v>195</v>
      </c>
      <c r="D31" s="106"/>
      <c r="E31" s="106"/>
      <c r="F31" s="106"/>
      <c r="G31" s="117"/>
      <c r="H31" s="118"/>
      <c r="I31" s="108" t="s">
        <v>196</v>
      </c>
      <c r="J31" s="109"/>
      <c r="K31" s="110">
        <f>IDE!N65</f>
        <v>3.5</v>
      </c>
      <c r="L31" s="2"/>
      <c r="M31" s="2" t="s">
        <v>197</v>
      </c>
      <c r="N31" s="2"/>
      <c r="O31" s="2"/>
      <c r="P31" s="19"/>
      <c r="Q31" s="2"/>
      <c r="R31" s="2"/>
      <c r="S31" s="2"/>
      <c r="T31" s="2"/>
      <c r="U31" s="2"/>
      <c r="V31" s="2"/>
      <c r="W31" s="2"/>
      <c r="X31" s="2"/>
      <c r="Y31" s="2"/>
      <c r="Z31" s="2"/>
    </row>
    <row r="32" ht="3.75" customHeight="1">
      <c r="A32" s="104"/>
      <c r="B32" s="5"/>
      <c r="C32" s="115"/>
      <c r="D32" s="115"/>
      <c r="E32" s="115"/>
      <c r="F32" s="115"/>
      <c r="G32" s="116"/>
      <c r="H32" s="4"/>
      <c r="I32" s="98"/>
      <c r="J32" s="4"/>
      <c r="K32" s="2"/>
      <c r="L32" s="2"/>
      <c r="M32" s="2"/>
      <c r="N32" s="2"/>
      <c r="O32" s="2"/>
      <c r="P32" s="19"/>
      <c r="Q32" s="2"/>
      <c r="R32" s="2"/>
      <c r="S32" s="2"/>
      <c r="T32" s="2"/>
      <c r="U32" s="2"/>
      <c r="V32" s="2"/>
      <c r="W32" s="2"/>
      <c r="X32" s="2"/>
      <c r="Y32" s="2"/>
      <c r="Z32" s="2"/>
    </row>
    <row r="33" ht="13.5" customHeight="1">
      <c r="A33" s="104"/>
      <c r="B33" s="5" t="s">
        <v>198</v>
      </c>
      <c r="C33" s="114" t="s">
        <v>199</v>
      </c>
      <c r="D33" s="106"/>
      <c r="E33" s="106"/>
      <c r="F33" s="106"/>
      <c r="G33" s="117"/>
      <c r="H33" s="118"/>
      <c r="I33" s="108" t="s">
        <v>165</v>
      </c>
      <c r="J33" s="109"/>
      <c r="K33" s="110">
        <f>$K$13</f>
        <v>2</v>
      </c>
      <c r="L33" s="2"/>
      <c r="M33" s="2" t="s">
        <v>200</v>
      </c>
      <c r="N33" s="2"/>
      <c r="O33" s="2"/>
      <c r="P33" s="19"/>
      <c r="Q33" s="2"/>
      <c r="R33" s="2"/>
      <c r="S33" s="2"/>
      <c r="T33" s="2"/>
      <c r="U33" s="2"/>
      <c r="V33" s="2"/>
      <c r="W33" s="2"/>
      <c r="X33" s="2"/>
      <c r="Y33" s="2"/>
      <c r="Z33" s="2"/>
    </row>
    <row r="34" ht="3.75" customHeight="1">
      <c r="A34" s="104"/>
      <c r="B34" s="5"/>
      <c r="C34" s="115"/>
      <c r="D34" s="115"/>
      <c r="E34" s="115"/>
      <c r="F34" s="115"/>
      <c r="G34" s="116"/>
      <c r="H34" s="4"/>
      <c r="I34" s="98"/>
      <c r="J34" s="4"/>
      <c r="K34" s="2"/>
      <c r="L34" s="2"/>
      <c r="M34" s="2"/>
      <c r="N34" s="2"/>
      <c r="O34" s="2"/>
      <c r="P34" s="19"/>
      <c r="Q34" s="2"/>
      <c r="R34" s="2"/>
      <c r="S34" s="2"/>
      <c r="T34" s="2"/>
      <c r="U34" s="2"/>
      <c r="V34" s="2"/>
      <c r="W34" s="2"/>
      <c r="X34" s="2"/>
      <c r="Y34" s="2"/>
      <c r="Z34" s="2"/>
    </row>
    <row r="35" ht="13.5" customHeight="1">
      <c r="A35" s="104"/>
      <c r="B35" s="5" t="s">
        <v>201</v>
      </c>
      <c r="C35" s="114" t="s">
        <v>202</v>
      </c>
      <c r="D35" s="106"/>
      <c r="E35" s="106"/>
      <c r="F35" s="106"/>
      <c r="G35" s="117"/>
      <c r="H35" s="118"/>
      <c r="I35" s="108" t="s">
        <v>169</v>
      </c>
      <c r="J35" s="109"/>
      <c r="K35" s="121">
        <v>0.4</v>
      </c>
      <c r="L35" s="2"/>
      <c r="M35" s="2" t="s">
        <v>203</v>
      </c>
      <c r="N35" s="93" t="s">
        <v>204</v>
      </c>
      <c r="O35" s="2"/>
      <c r="P35" s="19"/>
      <c r="Q35" s="2"/>
      <c r="R35" s="93"/>
      <c r="S35" s="2"/>
      <c r="T35" s="2"/>
      <c r="U35" s="2"/>
      <c r="V35" s="2"/>
      <c r="W35" s="2"/>
      <c r="X35" s="2"/>
      <c r="Y35" s="2"/>
      <c r="Z35" s="2"/>
    </row>
    <row r="36" ht="3.75" customHeight="1">
      <c r="A36" s="104"/>
      <c r="B36" s="5"/>
      <c r="C36" s="115"/>
      <c r="D36" s="115"/>
      <c r="E36" s="115"/>
      <c r="F36" s="115"/>
      <c r="G36" s="116"/>
      <c r="H36" s="4"/>
      <c r="I36" s="98"/>
      <c r="J36" s="4"/>
      <c r="K36" s="2"/>
      <c r="L36" s="2"/>
      <c r="M36" s="2"/>
      <c r="N36" s="93"/>
      <c r="O36" s="2"/>
      <c r="P36" s="19"/>
      <c r="Q36" s="2"/>
      <c r="R36" s="93"/>
      <c r="S36" s="2"/>
      <c r="T36" s="2"/>
      <c r="U36" s="2"/>
      <c r="V36" s="2"/>
      <c r="W36" s="2"/>
      <c r="X36" s="2"/>
      <c r="Y36" s="2"/>
      <c r="Z36" s="2"/>
    </row>
    <row r="37" ht="13.5" customHeight="1">
      <c r="A37" s="104"/>
      <c r="B37" s="5" t="s">
        <v>205</v>
      </c>
      <c r="C37" s="114" t="s">
        <v>206</v>
      </c>
      <c r="D37" s="106"/>
      <c r="E37" s="106"/>
      <c r="F37" s="106"/>
      <c r="G37" s="117"/>
      <c r="H37" s="122"/>
      <c r="I37" s="108" t="s">
        <v>207</v>
      </c>
      <c r="J37" s="109"/>
      <c r="K37" s="121">
        <v>7.0</v>
      </c>
      <c r="L37" s="2"/>
      <c r="M37" s="2" t="s">
        <v>208</v>
      </c>
      <c r="N37" s="93" t="s">
        <v>209</v>
      </c>
      <c r="O37" s="2"/>
      <c r="P37" s="19"/>
      <c r="Q37" s="2"/>
      <c r="R37" s="93"/>
      <c r="S37" s="2"/>
      <c r="T37" s="2"/>
      <c r="U37" s="2"/>
      <c r="V37" s="2"/>
      <c r="W37" s="2"/>
      <c r="X37" s="2"/>
      <c r="Y37" s="2"/>
      <c r="Z37" s="2"/>
    </row>
    <row r="38" ht="3.75" customHeight="1">
      <c r="A38" s="24"/>
      <c r="B38" s="17"/>
      <c r="C38" s="17"/>
      <c r="D38" s="17"/>
      <c r="E38" s="17"/>
      <c r="F38" s="17"/>
      <c r="G38" s="17"/>
      <c r="H38" s="17"/>
      <c r="I38" s="17"/>
      <c r="J38" s="17"/>
      <c r="K38" s="17"/>
      <c r="L38" s="17"/>
      <c r="M38" s="17"/>
      <c r="N38" s="17"/>
      <c r="O38" s="17"/>
      <c r="P38" s="26"/>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4" t="s">
        <v>210</v>
      </c>
      <c r="C40" s="4" t="s">
        <v>211</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4"/>
      <c r="C41" s="4"/>
      <c r="D41" s="2"/>
      <c r="E41" s="2"/>
      <c r="F41" s="2"/>
      <c r="G41" s="2"/>
      <c r="H41" s="2"/>
      <c r="I41" s="2"/>
      <c r="J41" s="2"/>
      <c r="K41" s="2"/>
      <c r="L41" s="2"/>
      <c r="M41" s="2"/>
      <c r="N41" s="2"/>
      <c r="O41" s="2"/>
      <c r="P41" s="2"/>
      <c r="Q41" s="2"/>
      <c r="R41" s="2"/>
      <c r="S41" s="2"/>
      <c r="T41" s="2"/>
      <c r="U41" s="2"/>
      <c r="V41" s="2"/>
      <c r="W41" s="2"/>
      <c r="X41" s="2"/>
      <c r="Y41" s="2"/>
      <c r="Z41" s="2"/>
    </row>
    <row r="42" ht="3.75" customHeight="1">
      <c r="A42" s="123"/>
      <c r="B42" s="124"/>
      <c r="C42" s="125"/>
      <c r="D42" s="124"/>
      <c r="E42" s="124"/>
      <c r="F42" s="124"/>
      <c r="G42" s="124"/>
      <c r="H42" s="124"/>
      <c r="I42" s="124"/>
      <c r="J42" s="124"/>
      <c r="K42" s="124"/>
      <c r="L42" s="124"/>
      <c r="M42" s="124"/>
      <c r="N42" s="124"/>
      <c r="O42" s="124"/>
      <c r="P42" s="126"/>
      <c r="Q42" s="2"/>
      <c r="R42" s="2"/>
      <c r="S42" s="2"/>
      <c r="T42" s="2"/>
      <c r="U42" s="2"/>
      <c r="V42" s="2"/>
      <c r="W42" s="2"/>
      <c r="X42" s="2"/>
      <c r="Y42" s="2"/>
      <c r="Z42" s="2"/>
    </row>
    <row r="43" ht="13.5" customHeight="1">
      <c r="A43" s="13"/>
      <c r="B43" s="2" t="s">
        <v>212</v>
      </c>
      <c r="C43" s="114" t="s">
        <v>213</v>
      </c>
      <c r="D43" s="99"/>
      <c r="E43" s="99"/>
      <c r="F43" s="99"/>
      <c r="G43" s="127"/>
      <c r="H43" s="17"/>
      <c r="I43" s="108" t="s">
        <v>214</v>
      </c>
      <c r="J43" s="109"/>
      <c r="K43" s="110">
        <f>IF(K27&lt;K29,K27,K29)</f>
        <v>7.3</v>
      </c>
      <c r="L43" s="2"/>
      <c r="M43" s="2" t="s">
        <v>215</v>
      </c>
      <c r="N43" s="2"/>
      <c r="O43" s="2"/>
      <c r="P43" s="19"/>
      <c r="Q43" s="84"/>
      <c r="R43" s="84"/>
      <c r="S43" s="2"/>
      <c r="T43" s="2"/>
      <c r="U43" s="2"/>
      <c r="V43" s="2"/>
      <c r="W43" s="2"/>
      <c r="X43" s="2"/>
      <c r="Y43" s="2"/>
      <c r="Z43" s="2"/>
    </row>
    <row r="44" ht="3.75" customHeight="1">
      <c r="A44" s="13"/>
      <c r="B44" s="2"/>
      <c r="C44" s="21"/>
      <c r="D44" s="21"/>
      <c r="E44" s="21"/>
      <c r="F44" s="21"/>
      <c r="G44" s="84"/>
      <c r="H44" s="2"/>
      <c r="I44" s="98"/>
      <c r="J44" s="56"/>
      <c r="K44" s="2"/>
      <c r="L44" s="2"/>
      <c r="M44" s="2"/>
      <c r="N44" s="2"/>
      <c r="O44" s="2"/>
      <c r="P44" s="19"/>
      <c r="Q44" s="84"/>
      <c r="R44" s="84"/>
      <c r="S44" s="2"/>
      <c r="T44" s="2"/>
      <c r="U44" s="2"/>
      <c r="V44" s="2"/>
      <c r="W44" s="2"/>
      <c r="X44" s="2"/>
      <c r="Y44" s="2"/>
      <c r="Z44" s="2"/>
    </row>
    <row r="45" ht="13.5" customHeight="1">
      <c r="A45" s="13"/>
      <c r="B45" s="2" t="s">
        <v>216</v>
      </c>
      <c r="C45" s="114" t="s">
        <v>217</v>
      </c>
      <c r="D45" s="99"/>
      <c r="E45" s="99"/>
      <c r="F45" s="99"/>
      <c r="G45" s="127"/>
      <c r="H45" s="17"/>
      <c r="I45" s="108" t="s">
        <v>218</v>
      </c>
      <c r="J45" s="109"/>
      <c r="K45" s="128">
        <f>IF(K29&lt;K27,K27,K29)</f>
        <v>9.4</v>
      </c>
      <c r="L45" s="2"/>
      <c r="M45" s="2" t="s">
        <v>219</v>
      </c>
      <c r="N45" s="2"/>
      <c r="O45" s="2"/>
      <c r="P45" s="19"/>
      <c r="Q45" s="84"/>
      <c r="R45" s="84"/>
      <c r="S45" s="2"/>
      <c r="T45" s="2"/>
      <c r="U45" s="2"/>
      <c r="V45" s="2"/>
      <c r="W45" s="2"/>
      <c r="X45" s="2"/>
      <c r="Y45" s="2"/>
      <c r="Z45" s="2"/>
    </row>
    <row r="46" ht="3.75" customHeight="1">
      <c r="A46" s="13"/>
      <c r="B46" s="2"/>
      <c r="C46" s="21"/>
      <c r="D46" s="21"/>
      <c r="E46" s="21"/>
      <c r="F46" s="21"/>
      <c r="G46" s="84"/>
      <c r="H46" s="2"/>
      <c r="I46" s="98"/>
      <c r="J46" s="56"/>
      <c r="K46" s="2"/>
      <c r="L46" s="2"/>
      <c r="M46" s="2"/>
      <c r="N46" s="2"/>
      <c r="O46" s="2"/>
      <c r="P46" s="19"/>
      <c r="Q46" s="84"/>
      <c r="R46" s="84"/>
      <c r="S46" s="2"/>
      <c r="T46" s="2"/>
      <c r="U46" s="2"/>
      <c r="V46" s="2"/>
      <c r="W46" s="2"/>
      <c r="X46" s="2"/>
      <c r="Y46" s="2"/>
      <c r="Z46" s="2"/>
    </row>
    <row r="47" ht="13.5" customHeight="1">
      <c r="A47" s="13"/>
      <c r="B47" s="2" t="s">
        <v>220</v>
      </c>
      <c r="C47" s="114" t="s">
        <v>221</v>
      </c>
      <c r="D47" s="99"/>
      <c r="E47" s="99"/>
      <c r="F47" s="99"/>
      <c r="G47" s="122"/>
      <c r="H47" s="25"/>
      <c r="I47" s="108" t="s">
        <v>222</v>
      </c>
      <c r="J47" s="109"/>
      <c r="K47" s="128">
        <f>K43/K45</f>
        <v>0.7765957447</v>
      </c>
      <c r="L47" s="2"/>
      <c r="M47" s="5" t="s">
        <v>181</v>
      </c>
      <c r="N47" s="2"/>
      <c r="O47" s="2"/>
      <c r="P47" s="19"/>
      <c r="Q47" s="129"/>
      <c r="R47" s="129"/>
      <c r="S47" s="130"/>
      <c r="T47" s="5"/>
      <c r="U47" s="2"/>
      <c r="V47" s="5"/>
      <c r="W47" s="2"/>
      <c r="X47" s="2"/>
      <c r="Y47" s="2"/>
      <c r="Z47" s="2"/>
    </row>
    <row r="48" ht="3.75" customHeight="1">
      <c r="A48" s="13"/>
      <c r="B48" s="2"/>
      <c r="C48" s="21"/>
      <c r="D48" s="21"/>
      <c r="E48" s="21"/>
      <c r="F48" s="21"/>
      <c r="G48" s="129"/>
      <c r="H48" s="5"/>
      <c r="I48" s="89"/>
      <c r="J48" s="131"/>
      <c r="K48" s="130"/>
      <c r="L48" s="2"/>
      <c r="M48" s="5"/>
      <c r="N48" s="2"/>
      <c r="O48" s="2"/>
      <c r="P48" s="19"/>
      <c r="Q48" s="129"/>
      <c r="R48" s="129"/>
      <c r="S48" s="130"/>
      <c r="T48" s="5"/>
      <c r="U48" s="2"/>
      <c r="V48" s="5"/>
      <c r="W48" s="2"/>
      <c r="X48" s="2"/>
      <c r="Y48" s="2"/>
      <c r="Z48" s="2"/>
    </row>
    <row r="49" ht="13.5" customHeight="1">
      <c r="A49" s="13"/>
      <c r="B49" s="2" t="s">
        <v>223</v>
      </c>
      <c r="C49" s="114" t="s">
        <v>224</v>
      </c>
      <c r="D49" s="99"/>
      <c r="E49" s="99"/>
      <c r="F49" s="99"/>
      <c r="G49" s="132"/>
      <c r="H49" s="25"/>
      <c r="I49" s="108" t="s">
        <v>225</v>
      </c>
      <c r="J49" s="109"/>
      <c r="K49" s="110">
        <f>K43/K25</f>
        <v>0.1123076923</v>
      </c>
      <c r="L49" s="2"/>
      <c r="M49" s="5" t="s">
        <v>181</v>
      </c>
      <c r="N49" s="2"/>
      <c r="O49" s="2"/>
      <c r="P49" s="19"/>
      <c r="Q49" s="133"/>
      <c r="R49" s="133"/>
      <c r="S49" s="2"/>
      <c r="T49" s="5"/>
      <c r="U49" s="2"/>
      <c r="V49" s="5"/>
      <c r="W49" s="2"/>
      <c r="X49" s="2"/>
      <c r="Y49" s="2"/>
      <c r="Z49" s="2"/>
    </row>
    <row r="50" ht="3.75" customHeight="1">
      <c r="A50" s="13"/>
      <c r="B50" s="2"/>
      <c r="C50" s="21"/>
      <c r="D50" s="21"/>
      <c r="E50" s="21"/>
      <c r="F50" s="21"/>
      <c r="G50" s="133"/>
      <c r="H50" s="5"/>
      <c r="I50" s="134"/>
      <c r="J50" s="135"/>
      <c r="K50" s="2"/>
      <c r="L50" s="2"/>
      <c r="M50" s="5"/>
      <c r="N50" s="2"/>
      <c r="O50" s="2"/>
      <c r="P50" s="19"/>
      <c r="Q50" s="133"/>
      <c r="R50" s="133"/>
      <c r="S50" s="2"/>
      <c r="T50" s="5"/>
      <c r="U50" s="2"/>
      <c r="V50" s="5"/>
      <c r="W50" s="2"/>
      <c r="X50" s="2"/>
      <c r="Y50" s="2"/>
      <c r="Z50" s="2"/>
    </row>
    <row r="51" ht="13.5" customHeight="1">
      <c r="A51" s="13"/>
      <c r="B51" s="2" t="s">
        <v>226</v>
      </c>
      <c r="C51" s="114" t="s">
        <v>227</v>
      </c>
      <c r="D51" s="99"/>
      <c r="E51" s="99"/>
      <c r="F51" s="99"/>
      <c r="G51" s="136"/>
      <c r="H51" s="17"/>
      <c r="I51" s="108" t="s">
        <v>228</v>
      </c>
      <c r="J51" s="109"/>
      <c r="K51" s="110">
        <f>K35+((K27+K29)*K31*K33)/K25</f>
        <v>2.198461538</v>
      </c>
      <c r="L51" s="2"/>
      <c r="M51" s="2" t="s">
        <v>229</v>
      </c>
      <c r="N51" s="40" t="s">
        <v>230</v>
      </c>
      <c r="O51" s="2"/>
      <c r="P51" s="19"/>
      <c r="Q51" s="84"/>
      <c r="R51" s="84"/>
      <c r="S51" s="2"/>
      <c r="T51" s="2"/>
      <c r="U51" s="2"/>
      <c r="V51" s="2"/>
      <c r="W51" s="2"/>
      <c r="X51" s="93"/>
      <c r="Y51" s="2"/>
      <c r="Z51" s="2"/>
    </row>
    <row r="52" ht="3.75" customHeight="1">
      <c r="A52" s="24"/>
      <c r="B52" s="17"/>
      <c r="C52" s="17"/>
      <c r="D52" s="25"/>
      <c r="E52" s="25"/>
      <c r="F52" s="25"/>
      <c r="G52" s="127"/>
      <c r="H52" s="17"/>
      <c r="I52" s="137"/>
      <c r="J52" s="137"/>
      <c r="K52" s="17"/>
      <c r="L52" s="17"/>
      <c r="M52" s="17"/>
      <c r="N52" s="17"/>
      <c r="O52" s="17"/>
      <c r="P52" s="26"/>
      <c r="Q52" s="84"/>
      <c r="R52" s="84"/>
      <c r="S52" s="2"/>
      <c r="T52" s="2"/>
      <c r="U52" s="2"/>
      <c r="V52" s="2"/>
      <c r="W52" s="2"/>
      <c r="X52" s="2"/>
      <c r="Y52" s="2"/>
      <c r="Z52" s="2"/>
    </row>
    <row r="53" ht="7.5" customHeight="1">
      <c r="A53" s="2"/>
      <c r="B53" s="2"/>
      <c r="C53" s="2"/>
      <c r="D53" s="5"/>
      <c r="E53" s="5"/>
      <c r="F53" s="5"/>
      <c r="G53" s="84"/>
      <c r="H53" s="2"/>
      <c r="I53" s="56"/>
      <c r="J53" s="56"/>
      <c r="K53" s="2"/>
      <c r="L53" s="2"/>
      <c r="M53" s="2"/>
      <c r="N53" s="2"/>
      <c r="O53" s="2"/>
      <c r="P53" s="2"/>
      <c r="Q53" s="84"/>
      <c r="R53" s="84"/>
      <c r="S53" s="2"/>
      <c r="T53" s="2"/>
      <c r="U53" s="2"/>
      <c r="V53" s="2"/>
      <c r="W53" s="2"/>
      <c r="X53" s="2"/>
      <c r="Y53" s="2"/>
      <c r="Z53" s="2"/>
    </row>
    <row r="54" ht="3.75" customHeight="1">
      <c r="A54" s="8"/>
      <c r="B54" s="9"/>
      <c r="C54" s="9"/>
      <c r="D54" s="11"/>
      <c r="E54" s="11"/>
      <c r="F54" s="11"/>
      <c r="G54" s="86"/>
      <c r="H54" s="9"/>
      <c r="I54" s="138"/>
      <c r="J54" s="138"/>
      <c r="K54" s="9"/>
      <c r="L54" s="9"/>
      <c r="M54" s="9"/>
      <c r="N54" s="9"/>
      <c r="O54" s="9"/>
      <c r="P54" s="12"/>
      <c r="Q54" s="84"/>
      <c r="R54" s="84"/>
      <c r="S54" s="2"/>
      <c r="T54" s="2"/>
      <c r="U54" s="2"/>
      <c r="V54" s="2"/>
      <c r="W54" s="2"/>
      <c r="X54" s="2"/>
      <c r="Y54" s="2"/>
      <c r="Z54" s="2"/>
    </row>
    <row r="55" ht="13.5" customHeight="1">
      <c r="A55" s="13"/>
      <c r="B55" s="139" t="s">
        <v>231</v>
      </c>
      <c r="C55" s="139"/>
      <c r="D55" s="140"/>
      <c r="E55" s="140"/>
      <c r="F55" s="140"/>
      <c r="G55" s="140"/>
      <c r="H55" s="141"/>
      <c r="I55" s="142" t="s">
        <v>232</v>
      </c>
      <c r="J55" s="143"/>
      <c r="K55" s="144">
        <f>K49*K37*SQRT(1+(K51*K23/(1.5*K49*K37*(1+K47))))/(K51*K23)</f>
        <v>0.3147401849</v>
      </c>
      <c r="L55" s="2"/>
      <c r="M55" s="5"/>
      <c r="N55" s="2"/>
      <c r="O55" s="2"/>
      <c r="P55" s="19"/>
      <c r="Q55" s="145"/>
      <c r="R55" s="145"/>
      <c r="S55" s="146"/>
      <c r="T55" s="5"/>
      <c r="U55" s="2"/>
      <c r="V55" s="5"/>
      <c r="W55" s="2"/>
      <c r="X55" s="2"/>
      <c r="Y55" s="2"/>
      <c r="Z55" s="2"/>
    </row>
    <row r="56" ht="3.75" customHeight="1">
      <c r="A56" s="24"/>
      <c r="B56" s="147"/>
      <c r="C56" s="17"/>
      <c r="D56" s="17"/>
      <c r="E56" s="17"/>
      <c r="F56" s="148"/>
      <c r="G56" s="17"/>
      <c r="H56" s="17"/>
      <c r="I56" s="17"/>
      <c r="J56" s="17"/>
      <c r="K56" s="17"/>
      <c r="L56" s="17"/>
      <c r="M56" s="17"/>
      <c r="N56" s="17"/>
      <c r="O56" s="17"/>
      <c r="P56" s="26"/>
      <c r="Q56" s="2"/>
      <c r="R56" s="2"/>
      <c r="S56" s="2"/>
      <c r="T56" s="2"/>
      <c r="U56" s="2"/>
      <c r="V56" s="2"/>
      <c r="W56" s="2"/>
      <c r="X56" s="2"/>
      <c r="Y56" s="2"/>
      <c r="Z56" s="2"/>
    </row>
    <row r="57" ht="12.75" customHeight="1">
      <c r="A57" s="2"/>
      <c r="B57" s="149"/>
      <c r="C57" s="2"/>
      <c r="D57" s="2"/>
      <c r="E57" s="2"/>
      <c r="F57" s="150"/>
      <c r="G57" s="2"/>
      <c r="H57" s="2"/>
      <c r="I57" s="2"/>
      <c r="J57" s="2"/>
      <c r="K57" s="2"/>
      <c r="L57" s="2"/>
      <c r="M57" s="2"/>
      <c r="N57" s="2"/>
      <c r="O57" s="2"/>
      <c r="P57" s="2"/>
      <c r="Q57" s="2"/>
      <c r="R57" s="2"/>
      <c r="S57" s="2"/>
      <c r="T57" s="2"/>
      <c r="U57" s="2"/>
      <c r="V57" s="2"/>
      <c r="W57" s="2"/>
      <c r="X57" s="2"/>
      <c r="Y57" s="2"/>
      <c r="Z57" s="2"/>
    </row>
    <row r="58" ht="12.75" customHeight="1">
      <c r="A58" s="2"/>
      <c r="B58" s="151" t="s">
        <v>233</v>
      </c>
      <c r="C58" s="152" t="s">
        <v>234</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4"/>
      <c r="B1" s="2"/>
      <c r="C1" s="2"/>
      <c r="D1" s="2"/>
      <c r="E1" s="2"/>
      <c r="F1" s="2"/>
      <c r="G1" s="2"/>
      <c r="H1" s="2"/>
      <c r="I1" s="2"/>
      <c r="J1" s="2"/>
      <c r="K1" s="2"/>
      <c r="L1" s="2"/>
      <c r="M1" s="2"/>
      <c r="N1" s="2"/>
      <c r="O1" s="2"/>
      <c r="P1" s="2"/>
      <c r="Q1" s="2"/>
      <c r="R1" s="2"/>
      <c r="S1" s="2"/>
      <c r="T1" s="2"/>
      <c r="U1" s="2"/>
      <c r="V1" s="2"/>
      <c r="W1" s="2"/>
      <c r="X1" s="2"/>
      <c r="Y1" s="2"/>
      <c r="Z1" s="2"/>
    </row>
    <row r="2" ht="12.75" customHeight="1">
      <c r="A2" s="4" t="s">
        <v>235</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4" t="s">
        <v>236</v>
      </c>
      <c r="C4" s="4"/>
      <c r="D4" s="2"/>
      <c r="E4" s="2"/>
      <c r="F4" s="153" t="str">
        <f>IF(R4&gt;=5,"high damage",IF(R4&gt;=4,"medium damage","low damage"))</f>
        <v>low damage</v>
      </c>
      <c r="G4" s="154"/>
      <c r="H4" s="154"/>
      <c r="I4" s="154"/>
      <c r="J4" s="155"/>
      <c r="K4" s="2"/>
      <c r="L4" s="2"/>
      <c r="M4" s="2"/>
      <c r="N4" s="2"/>
      <c r="O4" s="2"/>
      <c r="P4" s="21"/>
      <c r="Q4" s="2"/>
      <c r="R4" s="156">
        <f>R6+R8</f>
        <v>2</v>
      </c>
      <c r="S4" s="2"/>
      <c r="T4" s="2"/>
      <c r="U4" s="2"/>
      <c r="V4" s="2"/>
      <c r="W4" s="2"/>
      <c r="X4" s="2"/>
      <c r="Y4" s="2"/>
      <c r="Z4" s="2"/>
    </row>
    <row r="5" ht="3.75" customHeight="1">
      <c r="A5" s="8"/>
      <c r="B5" s="9"/>
      <c r="C5" s="9"/>
      <c r="D5" s="9"/>
      <c r="E5" s="9"/>
      <c r="F5" s="9"/>
      <c r="G5" s="9"/>
      <c r="H5" s="9"/>
      <c r="I5" s="9"/>
      <c r="J5" s="9"/>
      <c r="K5" s="9"/>
      <c r="L5" s="9"/>
      <c r="M5" s="9"/>
      <c r="N5" s="9"/>
      <c r="O5" s="12"/>
      <c r="P5" s="2"/>
      <c r="Q5" s="2"/>
      <c r="R5" s="2"/>
      <c r="S5" s="2"/>
      <c r="T5" s="2"/>
      <c r="U5" s="2"/>
      <c r="V5" s="2"/>
      <c r="W5" s="2"/>
      <c r="X5" s="2"/>
      <c r="Y5" s="2"/>
      <c r="Z5" s="2"/>
    </row>
    <row r="6" ht="49.5" customHeight="1">
      <c r="A6" s="13"/>
      <c r="B6" s="75" t="s">
        <v>237</v>
      </c>
      <c r="C6" s="2"/>
      <c r="D6" s="157" t="str">
        <f>'Damage '!F52</f>
        <v/>
      </c>
      <c r="E6" s="158"/>
      <c r="F6" s="159" t="s">
        <v>238</v>
      </c>
      <c r="M6" s="96"/>
      <c r="N6" s="160" t="str">
        <f>IF(D6&gt;=65,"high damage",IF(D6&gt;=35,"medium damage","low damage"))</f>
        <v>low damage</v>
      </c>
      <c r="O6" s="19"/>
      <c r="P6" s="2"/>
      <c r="Q6" s="2"/>
      <c r="R6" s="63" t="str">
        <f>IF(D6&gt;=65,"3",IF(D6&gt;=35,"2","1"))</f>
        <v>1</v>
      </c>
      <c r="S6" s="2"/>
      <c r="T6" s="161"/>
      <c r="U6" s="2"/>
      <c r="V6" s="2"/>
      <c r="W6" s="2"/>
      <c r="X6" s="2"/>
      <c r="Y6" s="2"/>
      <c r="Z6" s="2"/>
    </row>
    <row r="7" ht="3.75" customHeight="1">
      <c r="A7" s="13"/>
      <c r="B7" s="2"/>
      <c r="C7" s="2"/>
      <c r="D7" s="158"/>
      <c r="E7" s="158"/>
      <c r="F7" s="2"/>
      <c r="G7" s="2"/>
      <c r="H7" s="2"/>
      <c r="I7" s="2"/>
      <c r="J7" s="2"/>
      <c r="K7" s="2"/>
      <c r="L7" s="2"/>
      <c r="M7" s="2"/>
      <c r="N7" s="162"/>
      <c r="O7" s="19"/>
      <c r="P7" s="2"/>
      <c r="Q7" s="2"/>
      <c r="R7" s="2"/>
      <c r="S7" s="2"/>
      <c r="T7" s="2"/>
      <c r="U7" s="2"/>
      <c r="V7" s="2"/>
      <c r="W7" s="2"/>
      <c r="X7" s="2"/>
      <c r="Y7" s="2"/>
      <c r="Z7" s="2"/>
    </row>
    <row r="8" ht="45.0" customHeight="1">
      <c r="A8" s="13"/>
      <c r="B8" s="75" t="s">
        <v>239</v>
      </c>
      <c r="C8" s="2"/>
      <c r="D8" s="163">
        <f>('Damage '!F12+'Damage '!F36+'Damage '!F44+'Damage '!F52)/(IDE!F65+1)</f>
        <v>21.66666667</v>
      </c>
      <c r="E8" s="2"/>
      <c r="F8" s="159" t="s">
        <v>240</v>
      </c>
      <c r="M8" s="96"/>
      <c r="N8" s="160" t="str">
        <f>IF(D8&gt;=65,"high damage",IF(D8&gt;=35,"medium damage","low damage"))</f>
        <v>low damage</v>
      </c>
      <c r="O8" s="19"/>
      <c r="P8" s="2"/>
      <c r="Q8" s="2"/>
      <c r="R8" s="63" t="str">
        <f>IF(D8&gt;=65,"3",IF(D8&gt;=35,"2","1"))</f>
        <v>1</v>
      </c>
      <c r="S8" s="2"/>
      <c r="T8" s="2"/>
      <c r="U8" s="2"/>
      <c r="V8" s="2"/>
      <c r="W8" s="2"/>
      <c r="X8" s="2"/>
      <c r="Y8" s="2"/>
      <c r="Z8" s="2"/>
    </row>
    <row r="9" ht="3.75" customHeight="1">
      <c r="A9" s="2"/>
      <c r="B9" s="2"/>
      <c r="C9" s="2"/>
      <c r="D9" s="2"/>
      <c r="E9" s="2"/>
      <c r="F9" s="2"/>
      <c r="G9" s="2"/>
      <c r="H9" s="2"/>
      <c r="I9" s="2"/>
      <c r="J9" s="2"/>
      <c r="K9" s="2"/>
      <c r="L9" s="2"/>
      <c r="M9" s="2"/>
      <c r="N9" s="162"/>
      <c r="O9" s="2"/>
      <c r="P9" s="2"/>
      <c r="Q9" s="2"/>
      <c r="R9" s="2"/>
      <c r="S9" s="2"/>
      <c r="T9" s="2"/>
      <c r="U9" s="2"/>
      <c r="V9" s="2"/>
      <c r="W9" s="2"/>
      <c r="X9" s="2"/>
      <c r="Y9" s="2"/>
      <c r="Z9" s="2"/>
    </row>
    <row r="10" ht="13.5" customHeight="1">
      <c r="A10" s="4" t="s">
        <v>241</v>
      </c>
      <c r="C10" s="4"/>
      <c r="D10" s="2"/>
      <c r="E10" s="2"/>
      <c r="F10" s="153" t="str">
        <f>IF(AND(R12=TRUE(),R18=FALSE()),"high vulnerability",IF(AND(R12=FALSE(),R18=TRUE()),"low vulnerability",IF(AND(R12=TRUE(),R18=TRUE()),"medium vulnerability",IF(AND(R12=FALSE(),R18=FALSE()),"medium vulnerability"))))</f>
        <v>low vulnerability</v>
      </c>
      <c r="G10" s="154"/>
      <c r="H10" s="154"/>
      <c r="I10" s="154"/>
      <c r="J10" s="155"/>
      <c r="K10" s="2"/>
      <c r="L10" s="2"/>
      <c r="M10" s="2"/>
      <c r="N10" s="162"/>
      <c r="O10" s="2"/>
      <c r="P10" s="2"/>
      <c r="Q10" s="2"/>
      <c r="R10" s="2"/>
      <c r="S10" s="2"/>
      <c r="T10" s="2"/>
      <c r="U10" s="2"/>
      <c r="V10" s="2"/>
      <c r="W10" s="2"/>
      <c r="X10" s="2"/>
      <c r="Y10" s="2"/>
      <c r="Z10" s="2"/>
    </row>
    <row r="11" ht="3.0" customHeight="1">
      <c r="A11" s="2"/>
      <c r="B11" s="2"/>
      <c r="C11" s="2"/>
      <c r="D11" s="2"/>
      <c r="E11" s="2"/>
      <c r="F11" s="2"/>
      <c r="G11" s="23"/>
      <c r="H11" s="2"/>
      <c r="I11" s="23"/>
      <c r="J11" s="2"/>
      <c r="K11" s="2"/>
      <c r="L11" s="2"/>
      <c r="M11" s="2"/>
      <c r="N11" s="162"/>
      <c r="O11" s="2"/>
      <c r="P11" s="2"/>
      <c r="Q11" s="2"/>
      <c r="R11" s="2"/>
      <c r="S11" s="2"/>
      <c r="T11" s="2"/>
      <c r="U11" s="2"/>
      <c r="V11" s="2"/>
      <c r="W11" s="2"/>
      <c r="X11" s="2"/>
      <c r="Y11" s="2"/>
      <c r="Z11" s="2"/>
    </row>
    <row r="12" ht="36.0" customHeight="1">
      <c r="A12" s="13"/>
      <c r="B12" s="75" t="s">
        <v>242</v>
      </c>
      <c r="C12" s="2"/>
      <c r="D12" s="157">
        <f>IDE!N49</f>
        <v>1700</v>
      </c>
      <c r="E12" s="130"/>
      <c r="F12" s="159" t="s">
        <v>243</v>
      </c>
      <c r="M12" s="5"/>
      <c r="N12" s="160" t="str">
        <f>IF(AND(D12&lt;=1945,D14&gt;=70,D22&lt;=0.4),"yes","no")</f>
        <v>no</v>
      </c>
      <c r="O12" s="19"/>
      <c r="P12" s="2"/>
      <c r="Q12" s="2"/>
      <c r="R12" s="164" t="b">
        <f>OR(N12="yes",N14="yes",N16="yes")</f>
        <v>0</v>
      </c>
      <c r="S12" s="5"/>
      <c r="T12" s="5"/>
      <c r="U12" s="2"/>
      <c r="V12" s="2"/>
      <c r="W12" s="2"/>
      <c r="X12" s="2"/>
      <c r="Y12" s="2"/>
      <c r="Z12" s="2"/>
    </row>
    <row r="13" ht="3.75" customHeight="1">
      <c r="A13" s="13"/>
      <c r="B13" s="2"/>
      <c r="C13" s="2"/>
      <c r="D13" s="165"/>
      <c r="E13" s="130"/>
      <c r="F13" s="166"/>
      <c r="G13" s="166"/>
      <c r="H13" s="162"/>
      <c r="I13" s="166"/>
      <c r="J13" s="162"/>
      <c r="K13" s="162"/>
      <c r="L13" s="166"/>
      <c r="M13" s="5"/>
      <c r="N13" s="161"/>
      <c r="O13" s="19"/>
      <c r="P13" s="2"/>
      <c r="Q13" s="2"/>
      <c r="R13" s="5"/>
      <c r="S13" s="2"/>
      <c r="T13" s="2"/>
      <c r="U13" s="2"/>
      <c r="V13" s="2"/>
      <c r="W13" s="2"/>
      <c r="X13" s="2"/>
      <c r="Y13" s="2"/>
      <c r="Z13" s="2"/>
    </row>
    <row r="14" ht="36.0" customHeight="1">
      <c r="A14" s="13"/>
      <c r="B14" s="167" t="s">
        <v>244</v>
      </c>
      <c r="C14" s="2"/>
      <c r="D14" s="157">
        <f>(('Damage '!F36+'Damage '!F44)/(IDE!F65))</f>
        <v>17.5</v>
      </c>
      <c r="E14" s="130"/>
      <c r="F14" s="159" t="s">
        <v>245</v>
      </c>
      <c r="M14" s="5"/>
      <c r="N14" s="160" t="str">
        <f>IF(AND(D14&gt;=50,D22&lt;=0.14),"yes","no")</f>
        <v>no</v>
      </c>
      <c r="O14" s="19"/>
      <c r="P14" s="2"/>
      <c r="Q14" s="2"/>
      <c r="R14" s="5"/>
      <c r="S14" s="2"/>
      <c r="T14" s="2"/>
      <c r="U14" s="2"/>
      <c r="V14" s="2"/>
      <c r="W14" s="2"/>
      <c r="X14" s="2"/>
      <c r="Y14" s="2"/>
      <c r="Z14" s="2"/>
    </row>
    <row r="15" ht="3.75" customHeight="1">
      <c r="A15" s="13"/>
      <c r="B15" s="2"/>
      <c r="C15" s="2"/>
      <c r="D15" s="165"/>
      <c r="E15" s="130"/>
      <c r="F15" s="166"/>
      <c r="G15" s="166"/>
      <c r="H15" s="162"/>
      <c r="I15" s="166"/>
      <c r="J15" s="162"/>
      <c r="K15" s="162"/>
      <c r="L15" s="166"/>
      <c r="M15" s="5"/>
      <c r="N15" s="161"/>
      <c r="O15" s="19"/>
      <c r="P15" s="2"/>
      <c r="Q15" s="2"/>
      <c r="R15" s="5"/>
      <c r="S15" s="2"/>
      <c r="T15" s="2"/>
      <c r="U15" s="2"/>
      <c r="V15" s="2"/>
      <c r="W15" s="2"/>
      <c r="X15" s="2"/>
      <c r="Y15" s="2"/>
      <c r="Z15" s="2"/>
    </row>
    <row r="16" ht="36.0" customHeight="1">
      <c r="A16" s="13"/>
      <c r="B16" s="75" t="s">
        <v>237</v>
      </c>
      <c r="C16" s="2"/>
      <c r="D16" s="157" t="str">
        <f>'Damage '!F52</f>
        <v/>
      </c>
      <c r="E16" s="130"/>
      <c r="F16" s="159" t="s">
        <v>246</v>
      </c>
      <c r="M16" s="5"/>
      <c r="N16" s="160" t="str">
        <f>IF(AND(D12&lt;=1945,D16&gt;=70),"yes","no")</f>
        <v>no</v>
      </c>
      <c r="O16" s="19"/>
      <c r="P16" s="2"/>
      <c r="Q16" s="2"/>
      <c r="R16" s="5"/>
      <c r="S16" s="2"/>
      <c r="T16" s="2"/>
      <c r="U16" s="2"/>
      <c r="V16" s="2"/>
      <c r="W16" s="2"/>
      <c r="X16" s="2"/>
      <c r="Y16" s="2"/>
      <c r="Z16" s="2"/>
    </row>
    <row r="17" ht="3.75" customHeight="1">
      <c r="A17" s="13"/>
      <c r="B17" s="2"/>
      <c r="C17" s="2"/>
      <c r="D17" s="165"/>
      <c r="E17" s="130"/>
      <c r="F17" s="166"/>
      <c r="G17" s="166"/>
      <c r="H17" s="162"/>
      <c r="I17" s="166"/>
      <c r="J17" s="162"/>
      <c r="K17" s="162"/>
      <c r="L17" s="162"/>
      <c r="M17" s="2"/>
      <c r="N17" s="55"/>
      <c r="O17" s="19"/>
      <c r="P17" s="2"/>
      <c r="Q17" s="2"/>
      <c r="R17" s="2"/>
      <c r="S17" s="2"/>
      <c r="T17" s="2"/>
      <c r="U17" s="2"/>
      <c r="V17" s="2"/>
      <c r="W17" s="2"/>
      <c r="X17" s="2"/>
      <c r="Y17" s="2"/>
      <c r="Z17" s="2"/>
    </row>
    <row r="18" ht="36.0" customHeight="1">
      <c r="A18" s="13"/>
      <c r="B18" s="168" t="s">
        <v>247</v>
      </c>
      <c r="C18" s="2"/>
      <c r="D18" s="169">
        <v>0.0</v>
      </c>
      <c r="E18" s="158"/>
      <c r="F18" s="159" t="s">
        <v>248</v>
      </c>
      <c r="M18" s="2"/>
      <c r="N18" s="160" t="str">
        <f>IF(AND(D22&gt;0.14,D18=1),"yes","no")</f>
        <v>no</v>
      </c>
      <c r="O18" s="19"/>
      <c r="P18" s="2"/>
      <c r="Q18" s="2"/>
      <c r="R18" s="164" t="b">
        <f>OR(N18="yes",N20="yes",N22="yes")</f>
        <v>1</v>
      </c>
      <c r="S18" s="2"/>
      <c r="T18" s="2"/>
      <c r="U18" s="2"/>
      <c r="V18" s="2"/>
      <c r="W18" s="2"/>
      <c r="X18" s="2"/>
      <c r="Y18" s="2"/>
      <c r="Z18" s="2"/>
    </row>
    <row r="19" ht="3.75" customHeight="1">
      <c r="A19" s="13"/>
      <c r="B19" s="2"/>
      <c r="C19" s="2"/>
      <c r="D19" s="170"/>
      <c r="E19" s="158"/>
      <c r="F19" s="166"/>
      <c r="G19" s="166"/>
      <c r="H19" s="166"/>
      <c r="I19" s="166"/>
      <c r="J19" s="162"/>
      <c r="K19" s="162"/>
      <c r="L19" s="162"/>
      <c r="M19" s="2"/>
      <c r="N19" s="55"/>
      <c r="O19" s="19"/>
      <c r="P19" s="2"/>
      <c r="Q19" s="2"/>
      <c r="R19" s="2"/>
      <c r="S19" s="2"/>
      <c r="T19" s="2"/>
      <c r="U19" s="2"/>
      <c r="V19" s="2"/>
      <c r="W19" s="2"/>
      <c r="X19" s="2"/>
      <c r="Y19" s="2"/>
      <c r="Z19" s="2"/>
    </row>
    <row r="20" ht="36.0" customHeight="1">
      <c r="A20" s="13"/>
      <c r="B20" s="171" t="s">
        <v>249</v>
      </c>
      <c r="C20" s="2"/>
      <c r="D20" s="169">
        <v>0.0</v>
      </c>
      <c r="E20" s="130"/>
      <c r="F20" s="159" t="s">
        <v>250</v>
      </c>
      <c r="M20" s="2"/>
      <c r="N20" s="160" t="str">
        <f>IF(AND(D22&gt;0.14,D20&gt;=90),"yes","no")</f>
        <v>no</v>
      </c>
      <c r="O20" s="19"/>
      <c r="P20" s="2"/>
      <c r="Q20" s="2"/>
      <c r="R20" s="5"/>
      <c r="S20" s="2"/>
      <c r="T20" s="2"/>
      <c r="U20" s="2"/>
      <c r="V20" s="2"/>
      <c r="W20" s="2"/>
      <c r="X20" s="2"/>
      <c r="Y20" s="2"/>
      <c r="Z20" s="2"/>
    </row>
    <row r="21" ht="3.75" customHeight="1">
      <c r="A21" s="13"/>
      <c r="B21" s="2"/>
      <c r="C21" s="2"/>
      <c r="D21" s="165"/>
      <c r="E21" s="130"/>
      <c r="F21" s="166"/>
      <c r="G21" s="166"/>
      <c r="H21" s="166"/>
      <c r="I21" s="166"/>
      <c r="J21" s="162"/>
      <c r="K21" s="162"/>
      <c r="L21" s="162"/>
      <c r="M21" s="2"/>
      <c r="N21" s="55"/>
      <c r="O21" s="19"/>
      <c r="P21" s="2"/>
      <c r="Q21" s="2"/>
      <c r="R21" s="2"/>
      <c r="S21" s="2"/>
      <c r="T21" s="2"/>
      <c r="U21" s="2"/>
      <c r="V21" s="2"/>
      <c r="W21" s="2"/>
      <c r="X21" s="2"/>
      <c r="Y21" s="2"/>
      <c r="Z21" s="2"/>
    </row>
    <row r="22" ht="36.0" customHeight="1">
      <c r="A22" s="13"/>
      <c r="B22" s="75" t="s">
        <v>251</v>
      </c>
      <c r="C22" s="2"/>
      <c r="D22" s="172">
        <f>Vulnerability!K55</f>
        <v>0.3147401849</v>
      </c>
      <c r="E22" s="130"/>
      <c r="F22" s="159" t="s">
        <v>252</v>
      </c>
      <c r="M22" s="2"/>
      <c r="N22" s="160" t="str">
        <f>IF(AND(D22&gt;0.14,D16&lt;20),"yes","no")</f>
        <v>yes</v>
      </c>
      <c r="O22" s="19"/>
      <c r="P22" s="2"/>
      <c r="Q22" s="2"/>
      <c r="R22" s="5"/>
      <c r="S22" s="2"/>
      <c r="T22" s="2"/>
      <c r="U22" s="2"/>
      <c r="V22" s="2"/>
      <c r="W22" s="2"/>
      <c r="X22" s="2"/>
      <c r="Y22" s="2"/>
      <c r="Z22" s="2"/>
    </row>
    <row r="23" ht="3.75" customHeight="1">
      <c r="A23" s="24"/>
      <c r="B23" s="17"/>
      <c r="C23" s="17"/>
      <c r="D23" s="17"/>
      <c r="E23" s="17"/>
      <c r="F23" s="17"/>
      <c r="G23" s="17"/>
      <c r="H23" s="17"/>
      <c r="I23" s="17"/>
      <c r="J23" s="17"/>
      <c r="K23" s="17"/>
      <c r="L23" s="17"/>
      <c r="M23" s="17"/>
      <c r="N23" s="17"/>
      <c r="O23" s="26"/>
      <c r="P23" s="2"/>
      <c r="Q23" s="2"/>
      <c r="R23" s="2"/>
      <c r="S23" s="2"/>
      <c r="T23" s="2"/>
      <c r="U23" s="2"/>
      <c r="V23" s="2"/>
      <c r="W23" s="2"/>
      <c r="X23" s="2"/>
      <c r="Y23" s="2"/>
      <c r="Z23" s="2"/>
    </row>
    <row r="24" ht="3.75" customHeight="1">
      <c r="A24" s="8"/>
      <c r="B24" s="9"/>
      <c r="C24" s="9"/>
      <c r="D24" s="173"/>
      <c r="E24" s="173"/>
      <c r="F24" s="9"/>
      <c r="G24" s="9"/>
      <c r="H24" s="9"/>
      <c r="I24" s="9"/>
      <c r="J24" s="9"/>
      <c r="K24" s="9"/>
      <c r="L24" s="9"/>
      <c r="M24" s="9"/>
      <c r="N24" s="9"/>
      <c r="O24" s="12"/>
      <c r="P24" s="2"/>
      <c r="Q24" s="2"/>
      <c r="R24" s="2"/>
      <c r="S24" s="2"/>
      <c r="T24" s="2"/>
      <c r="U24" s="2"/>
      <c r="V24" s="2"/>
      <c r="W24" s="2"/>
      <c r="X24" s="2"/>
      <c r="Y24" s="2"/>
      <c r="Z24" s="2"/>
    </row>
    <row r="25" ht="18.0" customHeight="1">
      <c r="A25" s="13"/>
      <c r="B25" s="174" t="s">
        <v>253</v>
      </c>
      <c r="C25" s="61"/>
      <c r="D25" s="175" t="s">
        <v>254</v>
      </c>
      <c r="E25" s="176"/>
      <c r="F25" s="176"/>
      <c r="G25" s="176"/>
      <c r="H25" s="176"/>
      <c r="I25" s="176"/>
      <c r="J25" s="176"/>
      <c r="K25" s="176"/>
      <c r="L25" s="176"/>
      <c r="M25" s="176"/>
      <c r="N25" s="177"/>
      <c r="O25" s="178"/>
      <c r="P25" s="2"/>
      <c r="Q25" s="2"/>
      <c r="R25" s="2"/>
      <c r="S25" s="2"/>
      <c r="T25" s="2"/>
      <c r="U25" s="2"/>
      <c r="V25" s="2"/>
      <c r="W25" s="2"/>
      <c r="X25" s="2"/>
      <c r="Y25" s="2"/>
      <c r="Z25" s="2"/>
    </row>
    <row r="26" ht="18.0" customHeight="1">
      <c r="A26" s="13"/>
      <c r="B26" s="179" t="s">
        <v>255</v>
      </c>
      <c r="C26" s="61"/>
      <c r="D26" s="180"/>
      <c r="E26" s="106"/>
      <c r="F26" s="106"/>
      <c r="G26" s="106"/>
      <c r="H26" s="106"/>
      <c r="I26" s="106"/>
      <c r="J26" s="106"/>
      <c r="K26" s="106"/>
      <c r="L26" s="106"/>
      <c r="M26" s="106"/>
      <c r="N26" s="181"/>
      <c r="O26" s="178"/>
      <c r="P26" s="2"/>
      <c r="Q26" s="2"/>
      <c r="R26" s="2"/>
      <c r="S26" s="2"/>
      <c r="T26" s="2"/>
      <c r="U26" s="2"/>
      <c r="V26" s="2"/>
      <c r="W26" s="2"/>
      <c r="X26" s="2"/>
      <c r="Y26" s="2"/>
      <c r="Z26" s="2"/>
    </row>
    <row r="27" ht="3.75" customHeight="1">
      <c r="A27" s="13"/>
      <c r="B27" s="2"/>
      <c r="C27" s="61"/>
      <c r="D27" s="2"/>
      <c r="E27" s="61"/>
      <c r="F27" s="61"/>
      <c r="G27" s="61"/>
      <c r="H27" s="61"/>
      <c r="I27" s="61"/>
      <c r="J27" s="61"/>
      <c r="K27" s="61"/>
      <c r="L27" s="61"/>
      <c r="M27" s="61"/>
      <c r="N27" s="61"/>
      <c r="O27" s="19"/>
      <c r="P27" s="2"/>
      <c r="Q27" s="2"/>
      <c r="R27" s="2"/>
      <c r="S27" s="2"/>
      <c r="T27" s="2"/>
      <c r="U27" s="2"/>
      <c r="V27" s="2"/>
      <c r="W27" s="2"/>
      <c r="X27" s="2"/>
      <c r="Y27" s="2"/>
      <c r="Z27" s="2"/>
    </row>
    <row r="28" ht="18.0" customHeight="1">
      <c r="A28" s="13"/>
      <c r="B28" s="174" t="s">
        <v>253</v>
      </c>
      <c r="C28" s="61"/>
      <c r="D28" s="175" t="s">
        <v>256</v>
      </c>
      <c r="E28" s="176"/>
      <c r="F28" s="176"/>
      <c r="G28" s="176"/>
      <c r="H28" s="176"/>
      <c r="I28" s="176"/>
      <c r="J28" s="176"/>
      <c r="K28" s="176"/>
      <c r="L28" s="176"/>
      <c r="M28" s="176"/>
      <c r="N28" s="177"/>
      <c r="O28" s="182"/>
      <c r="P28" s="2"/>
      <c r="Q28" s="2"/>
      <c r="R28" s="2"/>
      <c r="S28" s="2"/>
      <c r="T28" s="2"/>
      <c r="U28" s="2"/>
      <c r="V28" s="2"/>
      <c r="W28" s="2"/>
      <c r="X28" s="2"/>
      <c r="Y28" s="2"/>
      <c r="Z28" s="2"/>
    </row>
    <row r="29" ht="18.0" customHeight="1">
      <c r="A29" s="13"/>
      <c r="B29" s="183" t="s">
        <v>257</v>
      </c>
      <c r="C29" s="61"/>
      <c r="D29" s="180"/>
      <c r="E29" s="106"/>
      <c r="F29" s="106"/>
      <c r="G29" s="106"/>
      <c r="H29" s="106"/>
      <c r="I29" s="106"/>
      <c r="J29" s="106"/>
      <c r="K29" s="106"/>
      <c r="L29" s="106"/>
      <c r="M29" s="106"/>
      <c r="N29" s="181"/>
      <c r="O29" s="182"/>
      <c r="P29" s="2"/>
      <c r="Q29" s="2"/>
      <c r="R29" s="2"/>
      <c r="S29" s="2"/>
      <c r="T29" s="2"/>
      <c r="U29" s="2"/>
      <c r="V29" s="2"/>
      <c r="W29" s="2"/>
      <c r="X29" s="2"/>
      <c r="Y29" s="2"/>
      <c r="Z29" s="2"/>
    </row>
    <row r="30" ht="3.75" customHeight="1">
      <c r="A30" s="13"/>
      <c r="B30" s="2"/>
      <c r="C30" s="61"/>
      <c r="D30" s="100"/>
      <c r="E30" s="184"/>
      <c r="F30" s="184"/>
      <c r="G30" s="184"/>
      <c r="H30" s="184"/>
      <c r="I30" s="184"/>
      <c r="J30" s="184"/>
      <c r="K30" s="184"/>
      <c r="L30" s="184"/>
      <c r="M30" s="184"/>
      <c r="N30" s="184"/>
      <c r="O30" s="19"/>
      <c r="P30" s="2"/>
      <c r="Q30" s="2"/>
      <c r="R30" s="2"/>
      <c r="S30" s="2"/>
      <c r="T30" s="2"/>
      <c r="U30" s="2"/>
      <c r="V30" s="2"/>
      <c r="W30" s="2"/>
      <c r="X30" s="2"/>
      <c r="Y30" s="2"/>
      <c r="Z30" s="2"/>
    </row>
    <row r="31" ht="18.0" customHeight="1">
      <c r="A31" s="13"/>
      <c r="B31" s="174" t="s">
        <v>253</v>
      </c>
      <c r="C31" s="61"/>
      <c r="D31" s="175" t="s">
        <v>258</v>
      </c>
      <c r="E31" s="176"/>
      <c r="F31" s="176"/>
      <c r="G31" s="176"/>
      <c r="H31" s="176"/>
      <c r="I31" s="176"/>
      <c r="J31" s="176"/>
      <c r="K31" s="176"/>
      <c r="L31" s="176"/>
      <c r="M31" s="176"/>
      <c r="N31" s="177"/>
      <c r="O31" s="120"/>
      <c r="P31" s="2"/>
      <c r="Q31" s="2"/>
      <c r="R31" s="2"/>
      <c r="S31" s="2"/>
      <c r="T31" s="2"/>
      <c r="U31" s="2"/>
      <c r="V31" s="2"/>
      <c r="W31" s="2"/>
      <c r="X31" s="2"/>
      <c r="Y31" s="2"/>
      <c r="Z31" s="2"/>
    </row>
    <row r="32" ht="18.0" customHeight="1">
      <c r="A32" s="13"/>
      <c r="B32" s="185" t="s">
        <v>259</v>
      </c>
      <c r="C32" s="61"/>
      <c r="D32" s="180"/>
      <c r="E32" s="106"/>
      <c r="F32" s="106"/>
      <c r="G32" s="106"/>
      <c r="H32" s="106"/>
      <c r="I32" s="106"/>
      <c r="J32" s="106"/>
      <c r="K32" s="106"/>
      <c r="L32" s="106"/>
      <c r="M32" s="106"/>
      <c r="N32" s="181"/>
      <c r="O32" s="120"/>
      <c r="P32" s="2"/>
      <c r="Q32" s="2"/>
      <c r="R32" s="2"/>
      <c r="S32" s="2"/>
      <c r="T32" s="2"/>
      <c r="U32" s="2"/>
      <c r="V32" s="2"/>
      <c r="W32" s="2"/>
      <c r="X32" s="2"/>
      <c r="Y32" s="2"/>
      <c r="Z32" s="2"/>
    </row>
    <row r="33" ht="3.75" customHeight="1">
      <c r="A33" s="24"/>
      <c r="B33" s="17"/>
      <c r="C33" s="186"/>
      <c r="D33" s="17"/>
      <c r="E33" s="186"/>
      <c r="F33" s="186"/>
      <c r="G33" s="186"/>
      <c r="H33" s="186"/>
      <c r="I33" s="186"/>
      <c r="J33" s="186"/>
      <c r="K33" s="186"/>
      <c r="L33" s="186"/>
      <c r="M33" s="186"/>
      <c r="N33" s="186"/>
      <c r="O33" s="26"/>
      <c r="P33" s="2"/>
      <c r="Q33" s="2"/>
      <c r="R33" s="2"/>
      <c r="S33" s="2"/>
      <c r="T33" s="2"/>
      <c r="U33" s="2"/>
      <c r="V33" s="2"/>
      <c r="W33" s="2"/>
      <c r="X33" s="2"/>
      <c r="Y33" s="2"/>
      <c r="Z33" s="2"/>
    </row>
    <row r="34" ht="3.75" customHeight="1">
      <c r="A34" s="2"/>
      <c r="B34" s="2"/>
      <c r="C34" s="61"/>
      <c r="D34" s="2"/>
      <c r="E34" s="61"/>
      <c r="F34" s="61"/>
      <c r="G34" s="61"/>
      <c r="H34" s="61"/>
      <c r="I34" s="61"/>
      <c r="J34" s="61"/>
      <c r="K34" s="61"/>
      <c r="L34" s="61"/>
      <c r="M34" s="61"/>
      <c r="N34" s="61"/>
      <c r="O34" s="2"/>
      <c r="P34" s="2"/>
      <c r="Q34" s="2"/>
      <c r="R34" s="2"/>
      <c r="S34" s="2"/>
      <c r="T34" s="2"/>
      <c r="U34" s="2"/>
      <c r="V34" s="2"/>
      <c r="W34" s="2"/>
      <c r="X34" s="2"/>
      <c r="Y34" s="2"/>
      <c r="Z34" s="2"/>
    </row>
    <row r="35" ht="3.75" customHeight="1">
      <c r="A35" s="8"/>
      <c r="B35" s="9"/>
      <c r="C35" s="187"/>
      <c r="D35" s="9"/>
      <c r="E35" s="187"/>
      <c r="F35" s="187"/>
      <c r="G35" s="187"/>
      <c r="H35" s="187"/>
      <c r="I35" s="187"/>
      <c r="J35" s="187"/>
      <c r="K35" s="187"/>
      <c r="L35" s="187"/>
      <c r="M35" s="187"/>
      <c r="N35" s="187"/>
      <c r="O35" s="12"/>
      <c r="P35" s="2"/>
      <c r="Q35" s="2"/>
      <c r="R35" s="2"/>
      <c r="S35" s="2"/>
      <c r="T35" s="2"/>
      <c r="U35" s="2"/>
      <c r="V35" s="2"/>
      <c r="W35" s="2"/>
      <c r="X35" s="2"/>
      <c r="Y35" s="2"/>
      <c r="Z35" s="2"/>
    </row>
    <row r="36" ht="18.0" customHeight="1">
      <c r="A36" s="13"/>
      <c r="B36" s="188" t="s">
        <v>260</v>
      </c>
      <c r="C36" s="61"/>
      <c r="D36" s="189" t="s">
        <v>261</v>
      </c>
      <c r="E36" s="176"/>
      <c r="F36" s="176"/>
      <c r="G36" s="176"/>
      <c r="H36" s="176"/>
      <c r="I36" s="176"/>
      <c r="J36" s="176"/>
      <c r="K36" s="176"/>
      <c r="L36" s="176"/>
      <c r="M36" s="176"/>
      <c r="N36" s="177"/>
      <c r="O36" s="182"/>
      <c r="P36" s="2"/>
      <c r="Q36" s="2"/>
      <c r="R36" s="2"/>
      <c r="S36" s="2"/>
      <c r="T36" s="2"/>
      <c r="U36" s="2"/>
      <c r="V36" s="2"/>
      <c r="W36" s="2"/>
      <c r="X36" s="2"/>
      <c r="Y36" s="2"/>
      <c r="Z36" s="2"/>
    </row>
    <row r="37" ht="18.0" customHeight="1">
      <c r="A37" s="13"/>
      <c r="B37" s="179" t="s">
        <v>255</v>
      </c>
      <c r="C37" s="61"/>
      <c r="D37" s="190"/>
      <c r="N37" s="97"/>
      <c r="O37" s="182"/>
      <c r="P37" s="2"/>
      <c r="Q37" s="2"/>
      <c r="R37" s="2"/>
      <c r="S37" s="2"/>
      <c r="T37" s="2"/>
      <c r="U37" s="2"/>
      <c r="V37" s="2"/>
      <c r="W37" s="2"/>
      <c r="X37" s="2"/>
      <c r="Y37" s="2"/>
      <c r="Z37" s="2"/>
    </row>
    <row r="38" ht="3.75" customHeight="1">
      <c r="A38" s="13"/>
      <c r="B38" s="2"/>
      <c r="C38" s="61"/>
      <c r="D38" s="190"/>
      <c r="N38" s="97"/>
      <c r="O38" s="19"/>
      <c r="P38" s="2"/>
      <c r="Q38" s="2"/>
      <c r="R38" s="2"/>
      <c r="S38" s="2"/>
      <c r="T38" s="2"/>
      <c r="U38" s="2"/>
      <c r="V38" s="2"/>
      <c r="W38" s="2"/>
      <c r="X38" s="2"/>
      <c r="Y38" s="2"/>
      <c r="Z38" s="2"/>
    </row>
    <row r="39" ht="18.0" customHeight="1">
      <c r="A39" s="13"/>
      <c r="B39" s="188" t="s">
        <v>260</v>
      </c>
      <c r="C39" s="61"/>
      <c r="D39" s="190"/>
      <c r="N39" s="97"/>
      <c r="O39" s="182"/>
      <c r="P39" s="2"/>
      <c r="Q39" s="2"/>
      <c r="R39" s="2"/>
      <c r="S39" s="2"/>
      <c r="T39" s="2"/>
      <c r="U39" s="2"/>
      <c r="V39" s="2"/>
      <c r="W39" s="2"/>
      <c r="X39" s="2"/>
      <c r="Y39" s="2"/>
      <c r="Z39" s="2"/>
    </row>
    <row r="40" ht="18.0" customHeight="1">
      <c r="A40" s="13"/>
      <c r="B40" s="183" t="s">
        <v>257</v>
      </c>
      <c r="C40" s="61"/>
      <c r="D40" s="190"/>
      <c r="N40" s="97"/>
      <c r="O40" s="182"/>
      <c r="P40" s="2"/>
      <c r="Q40" s="2"/>
      <c r="R40" s="2"/>
      <c r="S40" s="2"/>
      <c r="T40" s="2"/>
      <c r="U40" s="2"/>
      <c r="V40" s="2"/>
      <c r="W40" s="2"/>
      <c r="X40" s="2"/>
      <c r="Y40" s="2"/>
      <c r="Z40" s="2"/>
    </row>
    <row r="41" ht="3.75" customHeight="1">
      <c r="A41" s="13"/>
      <c r="B41" s="2"/>
      <c r="C41" s="61"/>
      <c r="D41" s="190"/>
      <c r="N41" s="97"/>
      <c r="O41" s="19"/>
      <c r="P41" s="2"/>
      <c r="Q41" s="2"/>
      <c r="R41" s="2"/>
      <c r="S41" s="2"/>
      <c r="T41" s="2"/>
      <c r="U41" s="2"/>
      <c r="V41" s="2"/>
      <c r="W41" s="2"/>
      <c r="X41" s="2"/>
      <c r="Y41" s="2"/>
      <c r="Z41" s="2"/>
    </row>
    <row r="42" ht="18.0" customHeight="1">
      <c r="A42" s="13"/>
      <c r="B42" s="188" t="s">
        <v>260</v>
      </c>
      <c r="C42" s="61"/>
      <c r="D42" s="190"/>
      <c r="N42" s="97"/>
      <c r="O42" s="182"/>
      <c r="P42" s="2"/>
      <c r="Q42" s="2"/>
      <c r="R42" s="2"/>
      <c r="S42" s="2"/>
      <c r="T42" s="2"/>
      <c r="U42" s="2"/>
      <c r="V42" s="2"/>
      <c r="W42" s="2"/>
      <c r="X42" s="2"/>
      <c r="Y42" s="2"/>
      <c r="Z42" s="2"/>
    </row>
    <row r="43" ht="18.0" customHeight="1">
      <c r="A43" s="13"/>
      <c r="B43" s="185" t="s">
        <v>259</v>
      </c>
      <c r="C43" s="61"/>
      <c r="D43" s="180"/>
      <c r="E43" s="106"/>
      <c r="F43" s="106"/>
      <c r="G43" s="106"/>
      <c r="H43" s="106"/>
      <c r="I43" s="106"/>
      <c r="J43" s="106"/>
      <c r="K43" s="106"/>
      <c r="L43" s="106"/>
      <c r="M43" s="106"/>
      <c r="N43" s="181"/>
      <c r="O43" s="182"/>
      <c r="P43" s="2"/>
      <c r="Q43" s="2"/>
      <c r="R43" s="2"/>
      <c r="S43" s="2"/>
      <c r="T43" s="2"/>
      <c r="U43" s="2"/>
      <c r="V43" s="2"/>
      <c r="W43" s="2"/>
      <c r="X43" s="2"/>
      <c r="Y43" s="2"/>
      <c r="Z43" s="2"/>
    </row>
    <row r="44" ht="3.75" customHeight="1">
      <c r="A44" s="24"/>
      <c r="B44" s="17"/>
      <c r="C44" s="186"/>
      <c r="D44" s="17"/>
      <c r="E44" s="186"/>
      <c r="F44" s="186"/>
      <c r="G44" s="186"/>
      <c r="H44" s="186"/>
      <c r="I44" s="186"/>
      <c r="J44" s="186"/>
      <c r="K44" s="186"/>
      <c r="L44" s="186"/>
      <c r="M44" s="186"/>
      <c r="N44" s="186"/>
      <c r="O44" s="26"/>
      <c r="P44" s="2"/>
      <c r="Q44" s="2"/>
      <c r="R44" s="2"/>
      <c r="S44" s="2"/>
      <c r="T44" s="2"/>
      <c r="U44" s="2"/>
      <c r="V44" s="2"/>
      <c r="W44" s="2"/>
      <c r="X44" s="2"/>
      <c r="Y44" s="2"/>
      <c r="Z44" s="2"/>
    </row>
    <row r="45" ht="3.75" customHeight="1">
      <c r="A45" s="17"/>
      <c r="B45" s="17"/>
      <c r="C45" s="186"/>
      <c r="D45" s="17"/>
      <c r="E45" s="186"/>
      <c r="F45" s="186"/>
      <c r="G45" s="186"/>
      <c r="H45" s="186"/>
      <c r="I45" s="186"/>
      <c r="J45" s="186"/>
      <c r="K45" s="186"/>
      <c r="L45" s="186"/>
      <c r="M45" s="186"/>
      <c r="N45" s="186"/>
      <c r="O45" s="17"/>
      <c r="P45" s="2"/>
      <c r="Q45" s="2"/>
      <c r="R45" s="2"/>
      <c r="S45" s="2"/>
      <c r="T45" s="2"/>
      <c r="U45" s="2"/>
      <c r="V45" s="2"/>
      <c r="W45" s="2"/>
      <c r="X45" s="2"/>
      <c r="Y45" s="2"/>
      <c r="Z45" s="2"/>
    </row>
    <row r="46" ht="3.75" customHeight="1">
      <c r="A46" s="8"/>
      <c r="B46" s="9"/>
      <c r="C46" s="187"/>
      <c r="D46" s="9"/>
      <c r="E46" s="187"/>
      <c r="F46" s="187"/>
      <c r="G46" s="187"/>
      <c r="H46" s="187"/>
      <c r="I46" s="187"/>
      <c r="J46" s="187"/>
      <c r="K46" s="187"/>
      <c r="L46" s="187"/>
      <c r="M46" s="187"/>
      <c r="N46" s="187"/>
      <c r="O46" s="12"/>
      <c r="P46" s="2"/>
      <c r="Q46" s="2"/>
      <c r="R46" s="2"/>
      <c r="S46" s="2"/>
      <c r="T46" s="2"/>
      <c r="U46" s="2"/>
      <c r="V46" s="2"/>
      <c r="W46" s="2"/>
      <c r="X46" s="2"/>
      <c r="Y46" s="2"/>
      <c r="Z46" s="2"/>
    </row>
    <row r="47" ht="18.0" customHeight="1">
      <c r="A47" s="13"/>
      <c r="B47" s="191" t="s">
        <v>262</v>
      </c>
      <c r="C47" s="61"/>
      <c r="D47" s="175" t="s">
        <v>263</v>
      </c>
      <c r="E47" s="176"/>
      <c r="F47" s="176"/>
      <c r="G47" s="176"/>
      <c r="H47" s="176"/>
      <c r="I47" s="176"/>
      <c r="J47" s="176"/>
      <c r="K47" s="176"/>
      <c r="L47" s="176"/>
      <c r="M47" s="176"/>
      <c r="N47" s="177"/>
      <c r="O47" s="192"/>
      <c r="P47" s="2"/>
      <c r="Q47" s="2"/>
      <c r="R47" s="2"/>
      <c r="S47" s="2"/>
      <c r="T47" s="2"/>
      <c r="U47" s="2"/>
      <c r="V47" s="2"/>
      <c r="W47" s="2"/>
      <c r="X47" s="2"/>
      <c r="Y47" s="2"/>
      <c r="Z47" s="2"/>
    </row>
    <row r="48" ht="18.0" customHeight="1">
      <c r="A48" s="13"/>
      <c r="B48" s="179" t="s">
        <v>255</v>
      </c>
      <c r="C48" s="61"/>
      <c r="D48" s="180"/>
      <c r="E48" s="106"/>
      <c r="F48" s="106"/>
      <c r="G48" s="106"/>
      <c r="H48" s="106"/>
      <c r="I48" s="106"/>
      <c r="J48" s="106"/>
      <c r="K48" s="106"/>
      <c r="L48" s="106"/>
      <c r="M48" s="106"/>
      <c r="N48" s="181"/>
      <c r="O48" s="192"/>
      <c r="P48" s="2"/>
      <c r="Q48" s="2"/>
      <c r="R48" s="2"/>
      <c r="S48" s="2"/>
      <c r="T48" s="2"/>
      <c r="U48" s="2"/>
      <c r="V48" s="2"/>
      <c r="W48" s="2"/>
      <c r="X48" s="2"/>
      <c r="Y48" s="2"/>
      <c r="Z48" s="2"/>
    </row>
    <row r="49" ht="3.75" customHeight="1">
      <c r="A49" s="13"/>
      <c r="B49" s="2"/>
      <c r="C49" s="61"/>
      <c r="D49" s="2"/>
      <c r="E49" s="61"/>
      <c r="F49" s="61"/>
      <c r="G49" s="61"/>
      <c r="H49" s="61"/>
      <c r="I49" s="61"/>
      <c r="J49" s="61"/>
      <c r="K49" s="61"/>
      <c r="L49" s="61"/>
      <c r="M49" s="61"/>
      <c r="N49" s="61"/>
      <c r="O49" s="19"/>
      <c r="P49" s="2"/>
      <c r="Q49" s="2"/>
      <c r="R49" s="2"/>
      <c r="S49" s="2"/>
      <c r="T49" s="2"/>
      <c r="U49" s="2"/>
      <c r="V49" s="2"/>
      <c r="W49" s="2"/>
      <c r="X49" s="2"/>
      <c r="Y49" s="2"/>
      <c r="Z49" s="2"/>
    </row>
    <row r="50" ht="18.0" customHeight="1">
      <c r="A50" s="13"/>
      <c r="B50" s="191" t="s">
        <v>262</v>
      </c>
      <c r="C50" s="61"/>
      <c r="D50" s="175" t="s">
        <v>263</v>
      </c>
      <c r="E50" s="176"/>
      <c r="F50" s="176"/>
      <c r="G50" s="176"/>
      <c r="H50" s="176"/>
      <c r="I50" s="176"/>
      <c r="J50" s="176"/>
      <c r="K50" s="176"/>
      <c r="L50" s="176"/>
      <c r="M50" s="176"/>
      <c r="N50" s="177"/>
      <c r="O50" s="182"/>
      <c r="P50" s="2"/>
      <c r="Q50" s="2"/>
      <c r="R50" s="2"/>
      <c r="S50" s="2"/>
      <c r="T50" s="2"/>
      <c r="U50" s="2"/>
      <c r="V50" s="2"/>
      <c r="W50" s="2"/>
      <c r="X50" s="2"/>
      <c r="Y50" s="2"/>
      <c r="Z50" s="2"/>
    </row>
    <row r="51" ht="18.0" customHeight="1">
      <c r="A51" s="13"/>
      <c r="B51" s="183" t="s">
        <v>257</v>
      </c>
      <c r="C51" s="61"/>
      <c r="D51" s="180"/>
      <c r="E51" s="106"/>
      <c r="F51" s="106"/>
      <c r="G51" s="106"/>
      <c r="H51" s="106"/>
      <c r="I51" s="106"/>
      <c r="J51" s="106"/>
      <c r="K51" s="106"/>
      <c r="L51" s="106"/>
      <c r="M51" s="106"/>
      <c r="N51" s="181"/>
      <c r="O51" s="182"/>
      <c r="P51" s="2"/>
      <c r="Q51" s="2"/>
      <c r="R51" s="2"/>
      <c r="S51" s="2"/>
      <c r="T51" s="2"/>
      <c r="U51" s="2"/>
      <c r="V51" s="2"/>
      <c r="W51" s="2"/>
      <c r="X51" s="2"/>
      <c r="Y51" s="2"/>
      <c r="Z51" s="2"/>
    </row>
    <row r="52" ht="3.75" customHeight="1">
      <c r="A52" s="13"/>
      <c r="B52" s="2"/>
      <c r="C52" s="61"/>
      <c r="D52" s="2"/>
      <c r="E52" s="61"/>
      <c r="F52" s="61"/>
      <c r="G52" s="61"/>
      <c r="H52" s="61"/>
      <c r="I52" s="61"/>
      <c r="J52" s="61"/>
      <c r="K52" s="61"/>
      <c r="L52" s="61"/>
      <c r="M52" s="61"/>
      <c r="N52" s="61"/>
      <c r="O52" s="19"/>
      <c r="P52" s="2"/>
      <c r="Q52" s="2"/>
      <c r="R52" s="2"/>
      <c r="S52" s="2"/>
      <c r="T52" s="2"/>
      <c r="U52" s="2"/>
      <c r="V52" s="2"/>
      <c r="W52" s="2"/>
      <c r="X52" s="2"/>
      <c r="Y52" s="2"/>
      <c r="Z52" s="2"/>
    </row>
    <row r="53" ht="18.0" customHeight="1">
      <c r="A53" s="13"/>
      <c r="B53" s="191" t="s">
        <v>262</v>
      </c>
      <c r="C53" s="61"/>
      <c r="D53" s="175" t="s">
        <v>264</v>
      </c>
      <c r="E53" s="176"/>
      <c r="F53" s="176"/>
      <c r="G53" s="176"/>
      <c r="H53" s="176"/>
      <c r="I53" s="176"/>
      <c r="J53" s="176"/>
      <c r="K53" s="176"/>
      <c r="L53" s="176"/>
      <c r="M53" s="176"/>
      <c r="N53" s="177"/>
      <c r="O53" s="182"/>
      <c r="P53" s="2"/>
      <c r="Q53" s="2"/>
      <c r="R53" s="2"/>
      <c r="S53" s="2"/>
      <c r="T53" s="2"/>
      <c r="U53" s="2"/>
      <c r="V53" s="2"/>
      <c r="W53" s="2"/>
      <c r="X53" s="2"/>
      <c r="Y53" s="2"/>
      <c r="Z53" s="2"/>
    </row>
    <row r="54" ht="22.5" customHeight="1">
      <c r="A54" s="13"/>
      <c r="B54" s="185" t="s">
        <v>259</v>
      </c>
      <c r="C54" s="61"/>
      <c r="D54" s="180"/>
      <c r="E54" s="106"/>
      <c r="F54" s="106"/>
      <c r="G54" s="106"/>
      <c r="H54" s="106"/>
      <c r="I54" s="106"/>
      <c r="J54" s="106"/>
      <c r="K54" s="106"/>
      <c r="L54" s="106"/>
      <c r="M54" s="106"/>
      <c r="N54" s="181"/>
      <c r="O54" s="182"/>
      <c r="P54" s="2"/>
      <c r="Q54" s="2"/>
      <c r="R54" s="2"/>
      <c r="S54" s="2"/>
      <c r="T54" s="2"/>
      <c r="U54" s="2"/>
      <c r="V54" s="2"/>
      <c r="W54" s="2"/>
      <c r="X54" s="2"/>
      <c r="Y54" s="2"/>
      <c r="Z54" s="2"/>
    </row>
    <row r="55" ht="3.75" customHeight="1">
      <c r="A55" s="24"/>
      <c r="B55" s="17"/>
      <c r="C55" s="17"/>
      <c r="D55" s="17"/>
      <c r="E55" s="17"/>
      <c r="F55" s="17"/>
      <c r="G55" s="17"/>
      <c r="H55" s="17"/>
      <c r="I55" s="17"/>
      <c r="J55" s="17"/>
      <c r="K55" s="17"/>
      <c r="L55" s="17"/>
      <c r="M55" s="17"/>
      <c r="N55" s="17"/>
      <c r="O55" s="26"/>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93" t="s">
        <v>265</v>
      </c>
      <c r="B57" s="194"/>
      <c r="C57" s="195"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176"/>
      <c r="E57" s="176"/>
      <c r="F57" s="176"/>
      <c r="G57" s="176"/>
      <c r="H57" s="176"/>
      <c r="I57" s="176"/>
      <c r="J57" s="176"/>
      <c r="K57" s="176"/>
      <c r="L57" s="176"/>
      <c r="M57" s="176"/>
      <c r="N57" s="176"/>
      <c r="O57" s="177"/>
      <c r="P57" s="2"/>
      <c r="Q57" s="2"/>
      <c r="R57" s="2"/>
      <c r="S57" s="2"/>
      <c r="T57" s="2"/>
      <c r="U57" s="2"/>
      <c r="V57" s="2"/>
      <c r="W57" s="2"/>
      <c r="X57" s="2"/>
      <c r="Y57" s="2"/>
      <c r="Z57" s="2"/>
    </row>
    <row r="58" ht="39.75" customHeight="1">
      <c r="A58" s="180"/>
      <c r="B58" s="196"/>
      <c r="C58" s="197"/>
      <c r="D58" s="106"/>
      <c r="E58" s="106"/>
      <c r="F58" s="106"/>
      <c r="G58" s="106"/>
      <c r="H58" s="106"/>
      <c r="I58" s="106"/>
      <c r="J58" s="106"/>
      <c r="K58" s="106"/>
      <c r="L58" s="106"/>
      <c r="M58" s="106"/>
      <c r="N58" s="106"/>
      <c r="O58" s="181"/>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4"/>
      <c r="B1" s="4"/>
      <c r="C1" s="2"/>
      <c r="D1" s="2"/>
      <c r="E1" s="2"/>
      <c r="F1" s="2"/>
      <c r="G1" s="2"/>
      <c r="H1" s="2"/>
      <c r="I1" s="2"/>
      <c r="J1" s="2"/>
      <c r="K1" s="2"/>
      <c r="L1" s="2"/>
      <c r="M1" s="2"/>
      <c r="N1" s="2"/>
      <c r="O1" s="2"/>
      <c r="P1" s="5"/>
      <c r="Q1" s="5"/>
      <c r="R1" s="2"/>
      <c r="S1" s="2"/>
      <c r="T1" s="2"/>
      <c r="U1" s="2"/>
      <c r="V1" s="2"/>
      <c r="W1" s="2"/>
      <c r="X1" s="2"/>
      <c r="Y1" s="2"/>
      <c r="Z1" s="2"/>
      <c r="AA1" s="2"/>
      <c r="AB1" s="2"/>
    </row>
    <row r="2" ht="12.75" customHeight="1">
      <c r="A2" s="4" t="s">
        <v>266</v>
      </c>
      <c r="B2" s="4"/>
      <c r="C2" s="2"/>
      <c r="D2" s="2"/>
      <c r="E2" s="2"/>
      <c r="F2" s="2"/>
      <c r="G2" s="2"/>
      <c r="H2" s="2"/>
      <c r="I2" s="2"/>
      <c r="J2" s="2"/>
      <c r="K2" s="2"/>
      <c r="L2" s="2"/>
      <c r="M2" s="2"/>
      <c r="N2" s="2"/>
      <c r="O2" s="2"/>
      <c r="P2" s="5"/>
      <c r="Q2" s="5"/>
      <c r="R2" s="2"/>
      <c r="S2" s="2"/>
      <c r="T2" s="2"/>
      <c r="U2" s="2"/>
      <c r="V2" s="2"/>
      <c r="W2" s="2"/>
      <c r="X2" s="2"/>
      <c r="Y2" s="2"/>
      <c r="Z2" s="2"/>
      <c r="AA2" s="2"/>
      <c r="AB2" s="2"/>
    </row>
    <row r="3">
      <c r="A3" s="4"/>
      <c r="B3" s="4"/>
      <c r="C3" s="2"/>
      <c r="D3" s="2"/>
      <c r="E3" s="2"/>
      <c r="F3" s="2"/>
      <c r="G3" s="2"/>
      <c r="H3" s="2"/>
      <c r="I3" s="2"/>
      <c r="J3" s="2"/>
      <c r="K3" s="2"/>
      <c r="L3" s="2"/>
      <c r="M3" s="2"/>
      <c r="N3" s="2"/>
      <c r="O3" s="2"/>
      <c r="P3" s="5"/>
      <c r="Q3" s="5"/>
      <c r="R3" s="2"/>
      <c r="S3" s="2"/>
      <c r="T3" s="2"/>
      <c r="U3" s="2"/>
      <c r="V3" s="2"/>
      <c r="W3" s="2"/>
      <c r="X3" s="2"/>
      <c r="Y3" s="2"/>
      <c r="Z3" s="2"/>
      <c r="AA3" s="2"/>
      <c r="AB3" s="2"/>
    </row>
    <row r="4" ht="12.75" customHeight="1">
      <c r="A4" s="4" t="s">
        <v>267</v>
      </c>
      <c r="B4" s="4"/>
      <c r="C4" s="2"/>
      <c r="D4" s="2"/>
      <c r="E4" s="2"/>
      <c r="F4" s="2"/>
      <c r="G4" s="2"/>
      <c r="H4" s="2"/>
      <c r="I4" s="2"/>
      <c r="J4" s="2"/>
      <c r="K4" s="2"/>
      <c r="L4" s="2"/>
      <c r="M4" s="2"/>
      <c r="N4" s="2"/>
      <c r="O4" s="2"/>
      <c r="P4" s="37"/>
      <c r="Q4" s="37"/>
      <c r="R4" s="2"/>
      <c r="S4" s="2"/>
      <c r="T4" s="2"/>
      <c r="U4" s="2"/>
      <c r="V4" s="2"/>
      <c r="W4" s="2"/>
      <c r="X4" s="2"/>
      <c r="Y4" s="2"/>
      <c r="Z4" s="2"/>
      <c r="AA4" s="2"/>
      <c r="AB4" s="2"/>
    </row>
    <row r="5" ht="2.25" customHeight="1">
      <c r="A5" s="4"/>
      <c r="B5" s="4"/>
      <c r="C5" s="2"/>
      <c r="D5" s="2"/>
      <c r="E5" s="2"/>
      <c r="F5" s="2"/>
      <c r="G5" s="2"/>
      <c r="H5" s="2"/>
      <c r="I5" s="2"/>
      <c r="J5" s="2"/>
      <c r="K5" s="2"/>
      <c r="L5" s="2"/>
      <c r="M5" s="2"/>
      <c r="N5" s="2"/>
      <c r="O5" s="2"/>
      <c r="P5" s="5"/>
      <c r="Q5" s="5"/>
      <c r="R5" s="2"/>
      <c r="S5" s="2"/>
      <c r="T5" s="2"/>
      <c r="U5" s="2"/>
      <c r="V5" s="2"/>
      <c r="W5" s="2"/>
      <c r="X5" s="2"/>
      <c r="Y5" s="2"/>
      <c r="Z5" s="2"/>
      <c r="AA5" s="2"/>
      <c r="AB5" s="2"/>
    </row>
    <row r="6" ht="3.75" customHeight="1">
      <c r="A6" s="198"/>
      <c r="B6" s="10"/>
      <c r="C6" s="10"/>
      <c r="D6" s="9"/>
      <c r="E6" s="9"/>
      <c r="F6" s="9"/>
      <c r="G6" s="9"/>
      <c r="H6" s="9"/>
      <c r="I6" s="9"/>
      <c r="J6" s="9"/>
      <c r="K6" s="9"/>
      <c r="L6" s="9"/>
      <c r="M6" s="9"/>
      <c r="N6" s="9"/>
      <c r="O6" s="9"/>
      <c r="P6" s="11"/>
      <c r="Q6" s="11"/>
      <c r="R6" s="12"/>
      <c r="S6" s="2"/>
      <c r="T6" s="2"/>
      <c r="U6" s="2"/>
      <c r="V6" s="2"/>
      <c r="W6" s="2"/>
      <c r="X6" s="2"/>
      <c r="Y6" s="2"/>
      <c r="Z6" s="2"/>
      <c r="AA6" s="2"/>
      <c r="AB6" s="2"/>
    </row>
    <row r="7" ht="13.5" customHeight="1">
      <c r="A7" s="13"/>
      <c r="B7" s="2"/>
      <c r="C7" s="2" t="s">
        <v>4</v>
      </c>
      <c r="D7" s="2"/>
      <c r="E7" s="17"/>
      <c r="F7" s="17"/>
      <c r="G7" s="17"/>
      <c r="H7" s="17"/>
      <c r="I7" s="17"/>
      <c r="J7" s="17"/>
      <c r="K7" s="17"/>
      <c r="L7" s="17"/>
      <c r="M7" s="17"/>
      <c r="N7" s="17"/>
      <c r="O7" s="2"/>
      <c r="P7" s="199" t="str">
        <f>IDE!N7</f>
        <v>BA_A_001</v>
      </c>
      <c r="Q7" s="5"/>
      <c r="R7" s="19"/>
      <c r="S7" s="2"/>
      <c r="T7" s="2"/>
      <c r="U7" s="2"/>
      <c r="V7" s="2"/>
      <c r="W7" s="2"/>
      <c r="X7" s="2"/>
      <c r="Y7" s="2"/>
      <c r="Z7" s="2"/>
      <c r="AA7" s="2"/>
      <c r="AB7" s="2"/>
    </row>
    <row r="8" ht="4.5" customHeight="1">
      <c r="A8" s="13"/>
      <c r="B8" s="2"/>
      <c r="C8" s="2"/>
      <c r="D8" s="2"/>
      <c r="E8" s="2"/>
      <c r="F8" s="2"/>
      <c r="G8" s="2"/>
      <c r="H8" s="2"/>
      <c r="I8" s="2"/>
      <c r="J8" s="2"/>
      <c r="K8" s="2"/>
      <c r="L8" s="2"/>
      <c r="M8" s="2"/>
      <c r="N8" s="2"/>
      <c r="O8" s="2"/>
      <c r="P8" s="5"/>
      <c r="Q8" s="5"/>
      <c r="R8" s="19"/>
      <c r="S8" s="2"/>
      <c r="T8" s="2"/>
      <c r="U8" s="2"/>
      <c r="V8" s="2"/>
      <c r="W8" s="2"/>
      <c r="X8" s="2"/>
      <c r="Y8" s="2"/>
      <c r="Z8" s="2"/>
      <c r="AA8" s="2"/>
      <c r="AB8" s="2"/>
    </row>
    <row r="9" ht="13.5" customHeight="1">
      <c r="A9" s="13"/>
      <c r="B9" s="2"/>
      <c r="C9" s="2" t="s">
        <v>6</v>
      </c>
      <c r="D9" s="2"/>
      <c r="E9" s="17"/>
      <c r="F9" s="17"/>
      <c r="G9" s="17"/>
      <c r="H9" s="17"/>
      <c r="I9" s="17"/>
      <c r="J9" s="17"/>
      <c r="K9" s="17"/>
      <c r="L9" s="17"/>
      <c r="M9" s="17"/>
      <c r="N9" s="17"/>
      <c r="O9" s="2"/>
      <c r="P9" s="199" t="str">
        <f>IDE!N9</f>
        <v>Local</v>
      </c>
      <c r="Q9" s="5"/>
      <c r="R9" s="19"/>
      <c r="S9" s="2"/>
      <c r="T9" s="2"/>
      <c r="U9" s="2"/>
      <c r="V9" s="2"/>
      <c r="W9" s="2"/>
      <c r="X9" s="2"/>
      <c r="Y9" s="2"/>
      <c r="Z9" s="2"/>
      <c r="AA9" s="2"/>
      <c r="AB9" s="2"/>
    </row>
    <row r="10" ht="4.5" customHeight="1">
      <c r="A10" s="13"/>
      <c r="B10" s="2"/>
      <c r="C10" s="2"/>
      <c r="D10" s="2"/>
      <c r="E10" s="2"/>
      <c r="F10" s="2"/>
      <c r="G10" s="2"/>
      <c r="H10" s="2"/>
      <c r="I10" s="2"/>
      <c r="J10" s="2"/>
      <c r="K10" s="2"/>
      <c r="L10" s="2"/>
      <c r="M10" s="2"/>
      <c r="N10" s="2"/>
      <c r="O10" s="2"/>
      <c r="P10" s="5"/>
      <c r="Q10" s="5"/>
      <c r="R10" s="19"/>
      <c r="S10" s="2"/>
      <c r="T10" s="2"/>
      <c r="U10" s="2"/>
      <c r="V10" s="2"/>
      <c r="W10" s="2"/>
      <c r="X10" s="2"/>
      <c r="Y10" s="2"/>
      <c r="Z10" s="2"/>
      <c r="AA10" s="2"/>
      <c r="AB10" s="2"/>
    </row>
    <row r="11" ht="13.5" customHeight="1">
      <c r="A11" s="13"/>
      <c r="B11" s="2"/>
      <c r="C11" s="2" t="s">
        <v>9</v>
      </c>
      <c r="D11" s="2"/>
      <c r="E11" s="17"/>
      <c r="F11" s="17"/>
      <c r="G11" s="17"/>
      <c r="H11" s="17"/>
      <c r="I11" s="17"/>
      <c r="J11" s="17"/>
      <c r="K11" s="17"/>
      <c r="L11" s="17"/>
      <c r="M11" s="17"/>
      <c r="N11" s="17"/>
      <c r="O11" s="2"/>
      <c r="P11" s="199" t="str">
        <f>IDE!N11</f>
        <v>Hala Issa </v>
      </c>
      <c r="Q11" s="5"/>
      <c r="R11" s="19"/>
      <c r="S11" s="2"/>
      <c r="T11" s="2"/>
      <c r="U11" s="2"/>
      <c r="V11" s="2"/>
      <c r="W11" s="2"/>
      <c r="X11" s="2"/>
      <c r="Y11" s="2"/>
      <c r="Z11" s="2"/>
      <c r="AA11" s="2"/>
      <c r="AB11" s="2"/>
    </row>
    <row r="12" ht="4.5" customHeight="1">
      <c r="A12" s="13"/>
      <c r="B12" s="2"/>
      <c r="C12" s="2"/>
      <c r="D12" s="2"/>
      <c r="E12" s="2"/>
      <c r="F12" s="2"/>
      <c r="G12" s="2"/>
      <c r="H12" s="2"/>
      <c r="I12" s="2"/>
      <c r="J12" s="2"/>
      <c r="K12" s="2"/>
      <c r="L12" s="2"/>
      <c r="M12" s="2"/>
      <c r="N12" s="2"/>
      <c r="O12" s="2"/>
      <c r="P12" s="5"/>
      <c r="Q12" s="5"/>
      <c r="R12" s="19"/>
      <c r="S12" s="2"/>
      <c r="T12" s="2"/>
      <c r="U12" s="2"/>
      <c r="V12" s="2"/>
      <c r="W12" s="2"/>
      <c r="X12" s="2"/>
      <c r="Y12" s="2"/>
      <c r="Z12" s="2"/>
      <c r="AA12" s="2"/>
      <c r="AB12" s="2"/>
    </row>
    <row r="13" ht="13.5" customHeight="1">
      <c r="A13" s="13"/>
      <c r="B13" s="2"/>
      <c r="C13" s="2" t="s">
        <v>268</v>
      </c>
      <c r="D13" s="2"/>
      <c r="E13" s="17"/>
      <c r="F13" s="17"/>
      <c r="G13" s="17"/>
      <c r="H13" s="17"/>
      <c r="I13" s="17"/>
      <c r="J13" s="17"/>
      <c r="K13" s="17"/>
      <c r="L13" s="17"/>
      <c r="M13" s="17"/>
      <c r="N13" s="17"/>
      <c r="O13" s="2"/>
      <c r="P13" s="200">
        <f>IDE!N13</f>
        <v>44199</v>
      </c>
      <c r="Q13" s="201"/>
      <c r="R13" s="19"/>
      <c r="S13" s="2"/>
      <c r="T13" s="2"/>
      <c r="U13" s="2"/>
      <c r="V13" s="2"/>
      <c r="W13" s="2"/>
      <c r="X13" s="2"/>
      <c r="Y13" s="2"/>
      <c r="Z13" s="2"/>
      <c r="AA13" s="2"/>
      <c r="AB13" s="2"/>
    </row>
    <row r="14" ht="4.5" customHeight="1">
      <c r="A14" s="24"/>
      <c r="B14" s="17"/>
      <c r="C14" s="17"/>
      <c r="D14" s="17"/>
      <c r="E14" s="17"/>
      <c r="F14" s="17"/>
      <c r="G14" s="17"/>
      <c r="H14" s="17"/>
      <c r="I14" s="17"/>
      <c r="J14" s="17"/>
      <c r="K14" s="17"/>
      <c r="L14" s="17"/>
      <c r="M14" s="17"/>
      <c r="N14" s="17"/>
      <c r="O14" s="17"/>
      <c r="P14" s="25"/>
      <c r="Q14" s="25"/>
      <c r="R14" s="26"/>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5"/>
      <c r="Q15" s="5"/>
      <c r="R15" s="2"/>
      <c r="S15" s="2"/>
      <c r="T15" s="2"/>
      <c r="U15" s="2"/>
      <c r="V15" s="2"/>
      <c r="W15" s="2"/>
      <c r="X15" s="2"/>
      <c r="Y15" s="2"/>
      <c r="Z15" s="2"/>
      <c r="AA15" s="2"/>
      <c r="AB15" s="2"/>
    </row>
    <row r="16" ht="12.75" customHeight="1">
      <c r="A16" s="4" t="s">
        <v>13</v>
      </c>
      <c r="B16" s="4"/>
      <c r="C16" s="4"/>
      <c r="D16" s="2"/>
      <c r="E16" s="2"/>
      <c r="F16" s="2"/>
      <c r="G16" s="2"/>
      <c r="H16" s="2"/>
      <c r="I16" s="2"/>
      <c r="J16" s="2"/>
      <c r="K16" s="2"/>
      <c r="L16" s="2"/>
      <c r="M16" s="2"/>
      <c r="N16" s="2"/>
      <c r="O16" s="2"/>
      <c r="P16" s="5"/>
      <c r="Q16" s="5"/>
      <c r="R16" s="2"/>
      <c r="S16" s="2"/>
      <c r="T16" s="2"/>
      <c r="U16" s="2"/>
      <c r="V16" s="2"/>
      <c r="W16" s="2"/>
      <c r="X16" s="2"/>
      <c r="Y16" s="2"/>
      <c r="Z16" s="2"/>
      <c r="AA16" s="2"/>
      <c r="AB16" s="2"/>
    </row>
    <row r="17" ht="2.25" customHeight="1">
      <c r="A17" s="28"/>
      <c r="B17" s="28"/>
      <c r="C17" s="28"/>
      <c r="D17" s="2"/>
      <c r="E17" s="2"/>
      <c r="F17" s="2"/>
      <c r="G17" s="2"/>
      <c r="H17" s="2"/>
      <c r="I17" s="2"/>
      <c r="J17" s="2"/>
      <c r="K17" s="2"/>
      <c r="L17" s="2"/>
      <c r="M17" s="2"/>
      <c r="N17" s="2"/>
      <c r="O17" s="2"/>
      <c r="P17" s="5"/>
      <c r="Q17" s="5"/>
      <c r="R17" s="2"/>
      <c r="S17" s="2"/>
      <c r="T17" s="2"/>
      <c r="U17" s="2"/>
      <c r="V17" s="2"/>
      <c r="W17" s="2"/>
      <c r="X17" s="2"/>
      <c r="Y17" s="2"/>
      <c r="Z17" s="2"/>
      <c r="AA17" s="2"/>
      <c r="AB17" s="2"/>
    </row>
    <row r="18" ht="4.5" customHeight="1">
      <c r="A18" s="202"/>
      <c r="B18" s="29"/>
      <c r="C18" s="29"/>
      <c r="D18" s="9"/>
      <c r="E18" s="9"/>
      <c r="F18" s="9"/>
      <c r="G18" s="9"/>
      <c r="H18" s="9"/>
      <c r="I18" s="9"/>
      <c r="J18" s="9"/>
      <c r="K18" s="9"/>
      <c r="L18" s="9"/>
      <c r="M18" s="9"/>
      <c r="N18" s="9"/>
      <c r="O18" s="9"/>
      <c r="P18" s="11"/>
      <c r="Q18" s="11"/>
      <c r="R18" s="12"/>
      <c r="S18" s="2"/>
      <c r="T18" s="2"/>
      <c r="U18" s="2"/>
      <c r="V18" s="2"/>
      <c r="W18" s="2"/>
      <c r="X18" s="2"/>
      <c r="Y18" s="2"/>
      <c r="Z18" s="2"/>
      <c r="AA18" s="2"/>
      <c r="AB18" s="2"/>
    </row>
    <row r="19" ht="13.5" customHeight="1">
      <c r="A19" s="13"/>
      <c r="B19" s="2"/>
      <c r="C19" s="2" t="s">
        <v>15</v>
      </c>
      <c r="D19" s="2"/>
      <c r="E19" s="203" t="str">
        <f>IDE!F19</f>
        <v>Beit Anan</v>
      </c>
      <c r="F19" s="31"/>
      <c r="G19" s="31"/>
      <c r="H19" s="31"/>
      <c r="I19" s="31"/>
      <c r="J19" s="31"/>
      <c r="K19" s="31"/>
      <c r="L19" s="31"/>
      <c r="M19" s="31"/>
      <c r="N19" s="31"/>
      <c r="O19" s="31"/>
      <c r="P19" s="32"/>
      <c r="Q19" s="5"/>
      <c r="R19" s="19"/>
      <c r="S19" s="2"/>
      <c r="T19" s="2"/>
      <c r="U19" s="2"/>
      <c r="V19" s="2"/>
      <c r="W19" s="2"/>
      <c r="X19" s="2"/>
      <c r="Y19" s="2"/>
      <c r="Z19" s="2"/>
      <c r="AA19" s="2"/>
      <c r="AB19" s="2"/>
    </row>
    <row r="20" ht="4.5" customHeight="1">
      <c r="A20" s="13"/>
      <c r="B20" s="2"/>
      <c r="C20" s="2"/>
      <c r="D20" s="2"/>
      <c r="E20" s="9"/>
      <c r="F20" s="9"/>
      <c r="G20" s="2"/>
      <c r="H20" s="2"/>
      <c r="I20" s="2"/>
      <c r="J20" s="2"/>
      <c r="K20" s="2"/>
      <c r="L20" s="2"/>
      <c r="M20" s="2"/>
      <c r="N20" s="2"/>
      <c r="O20" s="2"/>
      <c r="P20" s="5"/>
      <c r="Q20" s="5"/>
      <c r="R20" s="19"/>
      <c r="S20" s="2"/>
      <c r="T20" s="2"/>
      <c r="U20" s="2"/>
      <c r="V20" s="2"/>
      <c r="W20" s="2"/>
      <c r="X20" s="2"/>
      <c r="Y20" s="2"/>
      <c r="Z20" s="2"/>
      <c r="AA20" s="2"/>
      <c r="AB20" s="2"/>
    </row>
    <row r="21" ht="13.5" customHeight="1">
      <c r="A21" s="13"/>
      <c r="B21" s="2"/>
      <c r="C21" s="2" t="s">
        <v>17</v>
      </c>
      <c r="D21" s="2"/>
      <c r="E21" s="203" t="str">
        <f>IDE!F21</f>
        <v>Beit Anan/ Jerusalem </v>
      </c>
      <c r="F21" s="31"/>
      <c r="G21" s="31"/>
      <c r="H21" s="31"/>
      <c r="I21" s="31"/>
      <c r="J21" s="31"/>
      <c r="K21" s="31"/>
      <c r="L21" s="31"/>
      <c r="M21" s="31"/>
      <c r="N21" s="31"/>
      <c r="O21" s="31"/>
      <c r="P21" s="32"/>
      <c r="Q21" s="5"/>
      <c r="R21" s="19"/>
      <c r="S21" s="2"/>
      <c r="T21" s="2"/>
      <c r="U21" s="2"/>
      <c r="V21" s="2"/>
      <c r="W21" s="2"/>
      <c r="X21" s="2"/>
      <c r="Y21" s="2"/>
      <c r="Z21" s="2"/>
      <c r="AA21" s="2"/>
      <c r="AB21" s="2"/>
    </row>
    <row r="22" ht="4.5" customHeight="1">
      <c r="A22" s="13"/>
      <c r="B22" s="2"/>
      <c r="C22" s="2"/>
      <c r="D22" s="2"/>
      <c r="E22" s="2"/>
      <c r="F22" s="2"/>
      <c r="G22" s="2"/>
      <c r="H22" s="2"/>
      <c r="I22" s="2"/>
      <c r="J22" s="2"/>
      <c r="K22" s="2"/>
      <c r="L22" s="2"/>
      <c r="M22" s="2"/>
      <c r="N22" s="2"/>
      <c r="O22" s="2"/>
      <c r="P22" s="5"/>
      <c r="Q22" s="5"/>
      <c r="R22" s="19"/>
      <c r="S22" s="2"/>
      <c r="T22" s="2"/>
      <c r="U22" s="2"/>
      <c r="V22" s="2"/>
      <c r="W22" s="2"/>
      <c r="X22" s="2"/>
      <c r="Y22" s="2"/>
      <c r="Z22" s="2"/>
      <c r="AA22" s="2"/>
      <c r="AB22" s="2"/>
    </row>
    <row r="23" ht="13.5" customHeight="1">
      <c r="A23" s="13"/>
      <c r="B23" s="2"/>
      <c r="C23" s="2" t="s">
        <v>19</v>
      </c>
      <c r="D23" s="2"/>
      <c r="E23" s="17"/>
      <c r="F23" s="17"/>
      <c r="G23" s="17"/>
      <c r="H23" s="17"/>
      <c r="I23" s="17"/>
      <c r="J23" s="17"/>
      <c r="K23" s="17"/>
      <c r="L23" s="17"/>
      <c r="M23" s="17"/>
      <c r="N23" s="17"/>
      <c r="O23" s="2"/>
      <c r="P23" s="199" t="str">
        <f>IDE!N23</f>
        <v/>
      </c>
      <c r="Q23" s="5"/>
      <c r="R23" s="19"/>
      <c r="S23" s="2"/>
      <c r="T23" s="2"/>
      <c r="U23" s="2"/>
      <c r="V23" s="2"/>
      <c r="W23" s="2"/>
      <c r="X23" s="2"/>
      <c r="Y23" s="2"/>
      <c r="Z23" s="2"/>
      <c r="AA23" s="2"/>
      <c r="AB23" s="2"/>
    </row>
    <row r="24" ht="4.5" customHeight="1">
      <c r="A24" s="13"/>
      <c r="B24" s="2"/>
      <c r="C24" s="2"/>
      <c r="D24" s="2"/>
      <c r="E24" s="2"/>
      <c r="F24" s="2"/>
      <c r="G24" s="2"/>
      <c r="H24" s="2"/>
      <c r="I24" s="2"/>
      <c r="J24" s="2"/>
      <c r="K24" s="2"/>
      <c r="L24" s="2"/>
      <c r="M24" s="2"/>
      <c r="N24" s="2"/>
      <c r="O24" s="2"/>
      <c r="P24" s="5"/>
      <c r="Q24" s="5"/>
      <c r="R24" s="19"/>
      <c r="S24" s="2"/>
      <c r="T24" s="2"/>
      <c r="U24" s="2"/>
      <c r="V24" s="2"/>
      <c r="W24" s="2"/>
      <c r="X24" s="2"/>
      <c r="Y24" s="2"/>
      <c r="Z24" s="2"/>
      <c r="AA24" s="2"/>
      <c r="AB24" s="2"/>
    </row>
    <row r="25" ht="13.5" customHeight="1">
      <c r="A25" s="13"/>
      <c r="B25" s="2"/>
      <c r="C25" s="2" t="s">
        <v>4</v>
      </c>
      <c r="D25" s="2"/>
      <c r="E25" s="17"/>
      <c r="F25" s="17"/>
      <c r="G25" s="17"/>
      <c r="H25" s="17"/>
      <c r="I25" s="17"/>
      <c r="J25" s="17"/>
      <c r="K25" s="17"/>
      <c r="L25" s="17"/>
      <c r="M25" s="17"/>
      <c r="N25" s="17"/>
      <c r="O25" s="2"/>
      <c r="P25" s="199" t="str">
        <f>IDE!N25</f>
        <v/>
      </c>
      <c r="Q25" s="5"/>
      <c r="R25" s="19"/>
      <c r="S25" s="2"/>
      <c r="T25" s="2"/>
      <c r="U25" s="2"/>
      <c r="V25" s="2"/>
      <c r="W25" s="2"/>
      <c r="X25" s="2"/>
      <c r="Y25" s="2"/>
      <c r="Z25" s="2"/>
      <c r="AA25" s="2"/>
      <c r="AB25" s="2"/>
    </row>
    <row r="26" ht="4.5" customHeight="1">
      <c r="A26" s="13"/>
      <c r="B26" s="2"/>
      <c r="C26" s="2"/>
      <c r="D26" s="2"/>
      <c r="E26" s="2"/>
      <c r="F26" s="2"/>
      <c r="G26" s="2"/>
      <c r="H26" s="2"/>
      <c r="I26" s="2"/>
      <c r="J26" s="2"/>
      <c r="K26" s="2"/>
      <c r="L26" s="2"/>
      <c r="M26" s="2"/>
      <c r="N26" s="2"/>
      <c r="O26" s="2"/>
      <c r="P26" s="5"/>
      <c r="Q26" s="5"/>
      <c r="R26" s="19"/>
      <c r="S26" s="2"/>
      <c r="T26" s="2"/>
      <c r="U26" s="2"/>
      <c r="V26" s="2"/>
      <c r="W26" s="2"/>
      <c r="X26" s="2"/>
      <c r="Y26" s="2"/>
      <c r="Z26" s="2"/>
      <c r="AA26" s="2"/>
      <c r="AB26" s="2"/>
    </row>
    <row r="27" ht="12.75" customHeight="1">
      <c r="A27" s="13"/>
      <c r="B27" s="2"/>
      <c r="C27" s="2" t="s">
        <v>269</v>
      </c>
      <c r="D27" s="2"/>
      <c r="E27" s="17"/>
      <c r="F27" s="17"/>
      <c r="G27" s="17"/>
      <c r="H27" s="17"/>
      <c r="I27" s="17"/>
      <c r="J27" s="17"/>
      <c r="K27" s="17"/>
      <c r="L27" s="17"/>
      <c r="M27" s="17"/>
      <c r="N27" s="17"/>
      <c r="O27" s="2"/>
      <c r="P27" s="199" t="str">
        <f>IDE!F27</f>
        <v>in the center of the village near the mosque </v>
      </c>
      <c r="Q27" s="5"/>
      <c r="R27" s="19"/>
      <c r="S27" s="2"/>
      <c r="T27" s="2"/>
      <c r="U27" s="2"/>
      <c r="V27" s="2"/>
      <c r="W27" s="2"/>
      <c r="X27" s="2"/>
      <c r="Y27" s="2"/>
      <c r="Z27" s="2"/>
      <c r="AA27" s="2"/>
      <c r="AB27" s="2"/>
    </row>
    <row r="28" ht="4.5" customHeight="1">
      <c r="A28" s="24"/>
      <c r="B28" s="17"/>
      <c r="C28" s="17"/>
      <c r="D28" s="17"/>
      <c r="E28" s="17"/>
      <c r="F28" s="17"/>
      <c r="G28" s="17"/>
      <c r="H28" s="17"/>
      <c r="I28" s="17"/>
      <c r="J28" s="17"/>
      <c r="K28" s="17"/>
      <c r="L28" s="17"/>
      <c r="M28" s="17"/>
      <c r="N28" s="17"/>
      <c r="O28" s="17"/>
      <c r="P28" s="25"/>
      <c r="Q28" s="25"/>
      <c r="R28" s="26"/>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5"/>
      <c r="Q29" s="5"/>
      <c r="R29" s="2"/>
      <c r="S29" s="2"/>
      <c r="T29" s="2"/>
      <c r="U29" s="2"/>
      <c r="V29" s="2"/>
      <c r="W29" s="2"/>
      <c r="X29" s="2"/>
      <c r="Y29" s="2"/>
      <c r="Z29" s="2"/>
      <c r="AA29" s="2"/>
      <c r="AB29" s="2"/>
    </row>
    <row r="30" ht="13.5" customHeight="1">
      <c r="A30" s="4" t="s">
        <v>22</v>
      </c>
      <c r="B30" s="4"/>
      <c r="C30" s="4"/>
      <c r="D30" s="2"/>
      <c r="E30" s="2"/>
      <c r="F30" s="2"/>
      <c r="G30" s="2"/>
      <c r="H30" s="2"/>
      <c r="I30" s="2"/>
      <c r="J30" s="2"/>
      <c r="K30" s="2"/>
      <c r="L30" s="2"/>
      <c r="M30" s="2"/>
      <c r="N30" s="2"/>
      <c r="O30" s="2"/>
      <c r="P30" s="2"/>
      <c r="Q30" s="5"/>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5"/>
      <c r="P31" s="2"/>
      <c r="Q31" s="5"/>
      <c r="R31" s="2"/>
      <c r="S31" s="2"/>
      <c r="T31" s="2"/>
      <c r="U31" s="2"/>
      <c r="V31" s="2"/>
      <c r="W31" s="2"/>
      <c r="X31" s="2"/>
      <c r="Y31" s="2"/>
      <c r="Z31" s="2"/>
      <c r="AA31" s="2"/>
      <c r="AB31" s="2"/>
    </row>
    <row r="32" ht="4.5" customHeight="1">
      <c r="A32" s="8"/>
      <c r="B32" s="9"/>
      <c r="C32" s="9"/>
      <c r="D32" s="9"/>
      <c r="E32" s="9"/>
      <c r="F32" s="9"/>
      <c r="G32" s="9"/>
      <c r="H32" s="9"/>
      <c r="I32" s="9"/>
      <c r="J32" s="9"/>
      <c r="K32" s="9"/>
      <c r="L32" s="9"/>
      <c r="M32" s="9"/>
      <c r="N32" s="9"/>
      <c r="O32" s="11"/>
      <c r="P32" s="9"/>
      <c r="Q32" s="11"/>
      <c r="R32" s="12"/>
      <c r="S32" s="2"/>
      <c r="T32" s="2"/>
      <c r="U32" s="2"/>
      <c r="V32" s="2"/>
      <c r="W32" s="2"/>
      <c r="X32" s="2"/>
      <c r="Y32" s="2"/>
      <c r="Z32" s="2"/>
      <c r="AA32" s="2"/>
      <c r="AB32" s="2"/>
    </row>
    <row r="33" ht="13.5" customHeight="1">
      <c r="A33" s="13"/>
      <c r="B33" s="2"/>
      <c r="C33" s="21" t="s">
        <v>270</v>
      </c>
      <c r="D33" s="2"/>
      <c r="E33" s="2"/>
      <c r="F33" s="2"/>
      <c r="G33" s="2"/>
      <c r="H33" s="2"/>
      <c r="I33" s="2"/>
      <c r="J33" s="2"/>
      <c r="K33" s="2"/>
      <c r="L33" s="2"/>
      <c r="M33" s="2"/>
      <c r="N33" s="2"/>
      <c r="O33" s="5"/>
      <c r="P33" s="204">
        <f>IDE!N49</f>
        <v>1700</v>
      </c>
      <c r="Q33" s="5"/>
      <c r="R33" s="19"/>
      <c r="S33" s="2"/>
      <c r="T33" s="2"/>
      <c r="U33" s="2"/>
      <c r="V33" s="2"/>
      <c r="W33" s="2"/>
      <c r="X33" s="2"/>
      <c r="Y33" s="2"/>
      <c r="Z33" s="2"/>
      <c r="AA33" s="2"/>
      <c r="AB33" s="2"/>
    </row>
    <row r="34" ht="4.5" customHeight="1">
      <c r="A34" s="13"/>
      <c r="B34" s="2"/>
      <c r="C34" s="2"/>
      <c r="D34" s="2"/>
      <c r="E34" s="2"/>
      <c r="F34" s="2"/>
      <c r="G34" s="2"/>
      <c r="H34" s="2"/>
      <c r="I34" s="2"/>
      <c r="J34" s="2"/>
      <c r="K34" s="2"/>
      <c r="L34" s="2"/>
      <c r="M34" s="2"/>
      <c r="N34" s="2"/>
      <c r="O34" s="5"/>
      <c r="P34" s="9"/>
      <c r="Q34" s="5"/>
      <c r="R34" s="19"/>
      <c r="S34" s="2"/>
      <c r="T34" s="2"/>
      <c r="U34" s="2"/>
      <c r="V34" s="2"/>
      <c r="W34" s="2"/>
      <c r="X34" s="2"/>
      <c r="Y34" s="2"/>
      <c r="Z34" s="2"/>
      <c r="AA34" s="2"/>
      <c r="AB34" s="2"/>
    </row>
    <row r="35" ht="13.5" customHeight="1">
      <c r="A35" s="13"/>
      <c r="B35" s="2"/>
      <c r="C35" s="21" t="s">
        <v>271</v>
      </c>
      <c r="D35" s="21"/>
      <c r="E35" s="17" t="str">
        <f>IDE!F33</f>
        <v/>
      </c>
      <c r="F35" s="106"/>
      <c r="G35" s="106"/>
      <c r="H35" s="106"/>
      <c r="I35" s="106"/>
      <c r="J35" s="106"/>
      <c r="K35" s="106"/>
      <c r="L35" s="106"/>
      <c r="M35" s="106"/>
      <c r="N35" s="106"/>
      <c r="O35" s="2"/>
      <c r="P35" s="199" t="str">
        <f>IDE!N33</f>
        <v>Vernac.</v>
      </c>
      <c r="Q35" s="5"/>
      <c r="R35" s="19"/>
      <c r="S35" s="2"/>
      <c r="T35" s="2"/>
      <c r="U35" s="2"/>
      <c r="V35" s="2"/>
      <c r="W35" s="2"/>
      <c r="X35" s="2"/>
      <c r="Y35" s="2"/>
      <c r="Z35" s="2"/>
      <c r="AA35" s="2"/>
      <c r="AB35" s="2"/>
    </row>
    <row r="36" ht="3.75" customHeight="1">
      <c r="A36" s="13"/>
      <c r="B36" s="2"/>
      <c r="C36" s="2"/>
      <c r="D36" s="2"/>
      <c r="E36" s="2"/>
      <c r="F36" s="2"/>
      <c r="G36" s="2"/>
      <c r="H36" s="2"/>
      <c r="I36" s="2"/>
      <c r="J36" s="2"/>
      <c r="K36" s="2"/>
      <c r="L36" s="2"/>
      <c r="M36" s="2"/>
      <c r="N36" s="2"/>
      <c r="O36" s="2"/>
      <c r="P36" s="2"/>
      <c r="Q36" s="5"/>
      <c r="R36" s="19"/>
      <c r="S36" s="2"/>
      <c r="T36" s="2"/>
      <c r="U36" s="2"/>
      <c r="V36" s="2"/>
      <c r="W36" s="2"/>
      <c r="X36" s="2"/>
      <c r="Y36" s="2"/>
      <c r="Z36" s="2"/>
      <c r="AA36" s="2"/>
      <c r="AB36" s="2"/>
    </row>
    <row r="37" ht="13.5" customHeight="1">
      <c r="A37" s="13"/>
      <c r="B37" s="2"/>
      <c r="C37" s="21" t="str">
        <f>IDE!B35</f>
        <v># People living in</v>
      </c>
      <c r="D37" s="21"/>
      <c r="E37" s="205">
        <f>IDE!F35</f>
        <v>0</v>
      </c>
      <c r="F37" s="17"/>
      <c r="G37" s="17"/>
      <c r="H37" s="17"/>
      <c r="I37" s="17"/>
      <c r="J37" s="17"/>
      <c r="K37" s="17" t="s">
        <v>272</v>
      </c>
      <c r="L37" s="17"/>
      <c r="M37" s="17"/>
      <c r="N37" s="17"/>
      <c r="O37" s="2"/>
      <c r="P37" s="199" t="str">
        <f>IDE!N35</f>
        <v>Private</v>
      </c>
      <c r="Q37" s="5"/>
      <c r="R37" s="19"/>
      <c r="S37" s="2"/>
      <c r="T37" s="2"/>
      <c r="U37" s="2"/>
      <c r="V37" s="2"/>
      <c r="W37" s="2"/>
      <c r="X37" s="2"/>
      <c r="Y37" s="2"/>
      <c r="Z37" s="2"/>
      <c r="AA37" s="2"/>
      <c r="AB37" s="2"/>
    </row>
    <row r="38" ht="6.0" customHeight="1">
      <c r="A38" s="13"/>
      <c r="B38" s="2"/>
      <c r="C38" s="21"/>
      <c r="D38" s="21"/>
      <c r="E38" s="2"/>
      <c r="F38" s="2"/>
      <c r="G38" s="2"/>
      <c r="H38" s="2"/>
      <c r="I38" s="2"/>
      <c r="J38" s="2"/>
      <c r="K38" s="2"/>
      <c r="L38" s="2"/>
      <c r="M38" s="2"/>
      <c r="N38" s="2"/>
      <c r="O38" s="2"/>
      <c r="P38" s="5"/>
      <c r="Q38" s="5"/>
      <c r="R38" s="19"/>
      <c r="S38" s="2"/>
      <c r="T38" s="2"/>
      <c r="U38" s="2"/>
      <c r="V38" s="2"/>
      <c r="W38" s="2"/>
      <c r="X38" s="2"/>
      <c r="Y38" s="2"/>
      <c r="Z38" s="2"/>
      <c r="AA38" s="2"/>
      <c r="AB38" s="2"/>
    </row>
    <row r="39" ht="13.5" customHeight="1">
      <c r="A39" s="13"/>
      <c r="B39" s="2"/>
      <c r="C39" s="21" t="str">
        <f>IDE!B65</f>
        <v>Number of floors</v>
      </c>
      <c r="D39" s="21"/>
      <c r="E39" s="206">
        <f>IDE!F65</f>
        <v>2</v>
      </c>
      <c r="F39" s="2"/>
      <c r="G39" s="2"/>
      <c r="H39" s="2"/>
      <c r="I39" s="2"/>
      <c r="J39" s="2"/>
      <c r="K39" s="2"/>
      <c r="L39" s="2"/>
      <c r="M39" s="2"/>
      <c r="N39" s="2"/>
      <c r="O39" s="2"/>
      <c r="P39" s="207"/>
      <c r="Q39" s="5"/>
      <c r="R39" s="19"/>
      <c r="S39" s="2"/>
      <c r="T39" s="2"/>
      <c r="U39" s="2"/>
      <c r="V39" s="2"/>
      <c r="W39" s="2"/>
      <c r="X39" s="2"/>
      <c r="Y39" s="2"/>
      <c r="Z39" s="2"/>
      <c r="AA39" s="2"/>
      <c r="AB39" s="2"/>
    </row>
    <row r="40" ht="4.5" customHeight="1">
      <c r="A40" s="13"/>
      <c r="B40" s="2"/>
      <c r="C40" s="2"/>
      <c r="D40" s="2"/>
      <c r="E40" s="2"/>
      <c r="F40" s="2"/>
      <c r="G40" s="2"/>
      <c r="H40" s="2"/>
      <c r="I40" s="2"/>
      <c r="J40" s="2"/>
      <c r="K40" s="2"/>
      <c r="L40" s="2"/>
      <c r="M40" s="2"/>
      <c r="N40" s="2"/>
      <c r="O40" s="2"/>
      <c r="P40" s="2"/>
      <c r="Q40" s="5"/>
      <c r="R40" s="19"/>
      <c r="S40" s="2"/>
      <c r="T40" s="2"/>
      <c r="U40" s="2"/>
      <c r="V40" s="2"/>
      <c r="W40" s="2"/>
      <c r="X40" s="2"/>
      <c r="Y40" s="2"/>
      <c r="Z40" s="2"/>
      <c r="AA40" s="2"/>
      <c r="AB40" s="2"/>
    </row>
    <row r="41" ht="13.5" customHeight="1">
      <c r="A41" s="13"/>
      <c r="B41" s="2"/>
      <c r="C41" s="21" t="s">
        <v>273</v>
      </c>
      <c r="D41" s="21"/>
      <c r="E41" s="99"/>
      <c r="F41" s="17"/>
      <c r="G41" s="17"/>
      <c r="H41" s="17"/>
      <c r="I41" s="17"/>
      <c r="J41" s="2"/>
      <c r="K41" s="2" t="s">
        <v>39</v>
      </c>
      <c r="L41" s="17"/>
      <c r="M41" s="17"/>
      <c r="N41" s="17"/>
      <c r="O41" s="2"/>
      <c r="P41" s="199" t="str">
        <f>IDE!N37</f>
        <v>No use</v>
      </c>
      <c r="Q41" s="5"/>
      <c r="R41" s="19"/>
      <c r="S41" s="2"/>
      <c r="T41" s="2"/>
      <c r="U41" s="2"/>
      <c r="V41" s="2"/>
      <c r="W41" s="2"/>
      <c r="X41" s="2"/>
      <c r="Y41" s="2"/>
      <c r="Z41" s="2"/>
      <c r="AA41" s="2"/>
      <c r="AB41" s="2"/>
    </row>
    <row r="42" ht="4.5" customHeight="1">
      <c r="A42" s="13"/>
      <c r="B42" s="2"/>
      <c r="C42" s="2"/>
      <c r="D42" s="2"/>
      <c r="E42" s="2"/>
      <c r="F42" s="2"/>
      <c r="G42" s="2"/>
      <c r="H42" s="2"/>
      <c r="I42" s="2"/>
      <c r="J42" s="2"/>
      <c r="K42" s="2"/>
      <c r="L42" s="2"/>
      <c r="M42" s="2"/>
      <c r="N42" s="2"/>
      <c r="O42" s="2"/>
      <c r="P42" s="2"/>
      <c r="Q42" s="5"/>
      <c r="R42" s="19"/>
      <c r="S42" s="2"/>
      <c r="T42" s="2"/>
      <c r="U42" s="2"/>
      <c r="V42" s="2"/>
      <c r="W42" s="2"/>
      <c r="X42" s="2"/>
      <c r="Y42" s="2"/>
      <c r="Z42" s="2"/>
      <c r="AA42" s="2"/>
      <c r="AB42" s="2"/>
    </row>
    <row r="43" ht="13.5" customHeight="1">
      <c r="A43" s="13"/>
      <c r="B43" s="2"/>
      <c r="C43" s="2"/>
      <c r="D43" s="2"/>
      <c r="E43" s="2"/>
      <c r="F43" s="2"/>
      <c r="G43" s="2"/>
      <c r="H43" s="2"/>
      <c r="I43" s="2"/>
      <c r="J43" s="2"/>
      <c r="K43" s="2" t="s">
        <v>45</v>
      </c>
      <c r="L43" s="17"/>
      <c r="M43" s="17"/>
      <c r="N43" s="17"/>
      <c r="O43" s="2"/>
      <c r="P43" s="199" t="str">
        <f>IDE!N39</f>
        <v/>
      </c>
      <c r="Q43" s="5"/>
      <c r="R43" s="19"/>
      <c r="S43" s="2"/>
      <c r="T43" s="2"/>
      <c r="U43" s="2"/>
      <c r="V43" s="2"/>
      <c r="W43" s="2"/>
      <c r="X43" s="2"/>
      <c r="Y43" s="2"/>
      <c r="Z43" s="2"/>
      <c r="AA43" s="2"/>
      <c r="AB43" s="2"/>
    </row>
    <row r="44" ht="4.5" customHeight="1">
      <c r="A44" s="13"/>
      <c r="B44" s="2"/>
      <c r="C44" s="2"/>
      <c r="D44" s="2"/>
      <c r="E44" s="2"/>
      <c r="F44" s="2"/>
      <c r="G44" s="2"/>
      <c r="H44" s="2"/>
      <c r="I44" s="2"/>
      <c r="J44" s="2"/>
      <c r="K44" s="2"/>
      <c r="L44" s="2"/>
      <c r="M44" s="2"/>
      <c r="N44" s="2"/>
      <c r="O44" s="2"/>
      <c r="P44" s="2"/>
      <c r="Q44" s="5"/>
      <c r="R44" s="19"/>
      <c r="S44" s="2"/>
      <c r="T44" s="2"/>
      <c r="U44" s="2"/>
      <c r="V44" s="2"/>
      <c r="W44" s="2"/>
      <c r="X44" s="2"/>
      <c r="Y44" s="2"/>
      <c r="Z44" s="2"/>
      <c r="AA44" s="2"/>
      <c r="AB44" s="2"/>
    </row>
    <row r="45" ht="13.5" customHeight="1">
      <c r="A45" s="13"/>
      <c r="B45" s="2"/>
      <c r="C45" s="2"/>
      <c r="D45" s="2"/>
      <c r="E45" s="2"/>
      <c r="F45" s="2"/>
      <c r="G45" s="2"/>
      <c r="H45" s="2"/>
      <c r="I45" s="2"/>
      <c r="J45" s="2"/>
      <c r="K45" s="2" t="s">
        <v>46</v>
      </c>
      <c r="L45" s="17"/>
      <c r="M45" s="17"/>
      <c r="N45" s="17"/>
      <c r="O45" s="2"/>
      <c r="P45" s="199" t="str">
        <f>IDE!N41</f>
        <v/>
      </c>
      <c r="Q45" s="5"/>
      <c r="R45" s="19"/>
      <c r="S45" s="2"/>
      <c r="T45" s="2"/>
      <c r="U45" s="2"/>
      <c r="V45" s="2"/>
      <c r="W45" s="2"/>
      <c r="X45" s="2"/>
      <c r="Y45" s="2"/>
      <c r="Z45" s="2"/>
      <c r="AA45" s="2"/>
      <c r="AB45" s="2"/>
    </row>
    <row r="46" ht="4.5" customHeight="1">
      <c r="A46" s="13"/>
      <c r="B46" s="2"/>
      <c r="C46" s="2"/>
      <c r="D46" s="2"/>
      <c r="E46" s="2"/>
      <c r="F46" s="2"/>
      <c r="G46" s="2"/>
      <c r="H46" s="2"/>
      <c r="I46" s="2"/>
      <c r="J46" s="2"/>
      <c r="K46" s="2"/>
      <c r="L46" s="2"/>
      <c r="M46" s="2"/>
      <c r="N46" s="2"/>
      <c r="O46" s="2"/>
      <c r="P46" s="2"/>
      <c r="Q46" s="5"/>
      <c r="R46" s="19"/>
      <c r="S46" s="2"/>
      <c r="T46" s="2"/>
      <c r="U46" s="2"/>
      <c r="V46" s="2"/>
      <c r="W46" s="2"/>
      <c r="X46" s="2"/>
      <c r="Y46" s="2"/>
      <c r="Z46" s="2"/>
      <c r="AA46" s="2"/>
      <c r="AB46" s="2"/>
    </row>
    <row r="47" ht="13.5" customHeight="1">
      <c r="A47" s="13"/>
      <c r="B47" s="2"/>
      <c r="C47" s="2"/>
      <c r="D47" s="2"/>
      <c r="E47" s="2"/>
      <c r="F47" s="2"/>
      <c r="G47" s="2"/>
      <c r="H47" s="2"/>
      <c r="I47" s="2"/>
      <c r="J47" s="2"/>
      <c r="K47" s="2" t="s">
        <v>47</v>
      </c>
      <c r="L47" s="17"/>
      <c r="M47" s="17"/>
      <c r="N47" s="17"/>
      <c r="O47" s="2"/>
      <c r="P47" s="199" t="str">
        <f>IDE!N43</f>
        <v/>
      </c>
      <c r="Q47" s="5"/>
      <c r="R47" s="19"/>
      <c r="S47" s="2"/>
      <c r="T47" s="2"/>
      <c r="U47" s="2"/>
      <c r="V47" s="2"/>
      <c r="W47" s="2"/>
      <c r="X47" s="2"/>
      <c r="Y47" s="2"/>
      <c r="Z47" s="2"/>
      <c r="AA47" s="2"/>
      <c r="AB47" s="2"/>
    </row>
    <row r="48" ht="4.5" customHeight="1">
      <c r="A48" s="24"/>
      <c r="B48" s="17"/>
      <c r="C48" s="17"/>
      <c r="D48" s="17"/>
      <c r="E48" s="17"/>
      <c r="F48" s="17"/>
      <c r="G48" s="17"/>
      <c r="H48" s="17"/>
      <c r="I48" s="17"/>
      <c r="J48" s="17"/>
      <c r="K48" s="17"/>
      <c r="L48" s="17"/>
      <c r="M48" s="17"/>
      <c r="N48" s="17"/>
      <c r="O48" s="25"/>
      <c r="P48" s="17"/>
      <c r="Q48" s="25"/>
      <c r="R48" s="26"/>
      <c r="S48" s="2"/>
      <c r="T48" s="2"/>
      <c r="U48" s="2"/>
      <c r="V48" s="2"/>
      <c r="W48" s="2"/>
      <c r="X48" s="2"/>
      <c r="Y48" s="2"/>
      <c r="Z48" s="2"/>
      <c r="AA48" s="2"/>
      <c r="AB48" s="2"/>
    </row>
    <row r="49" ht="9.75" customHeight="1">
      <c r="A49" s="4"/>
      <c r="B49" s="4"/>
      <c r="C49" s="2"/>
      <c r="D49" s="2"/>
      <c r="E49" s="2"/>
      <c r="F49" s="2"/>
      <c r="G49" s="2"/>
      <c r="H49" s="2"/>
      <c r="I49" s="2"/>
      <c r="J49" s="2"/>
      <c r="K49" s="2"/>
      <c r="L49" s="2"/>
      <c r="M49" s="2"/>
      <c r="N49" s="2"/>
      <c r="O49" s="2"/>
      <c r="P49" s="5"/>
      <c r="Q49" s="5"/>
      <c r="R49" s="2"/>
      <c r="S49" s="2"/>
      <c r="T49" s="2"/>
      <c r="U49" s="2"/>
      <c r="V49" s="2"/>
      <c r="W49" s="2"/>
      <c r="X49" s="2"/>
      <c r="Y49" s="2"/>
      <c r="Z49" s="2"/>
      <c r="AA49" s="2"/>
      <c r="AB49" s="2"/>
    </row>
    <row r="50" ht="12.75" customHeight="1">
      <c r="A50" s="4" t="s">
        <v>274</v>
      </c>
      <c r="B50" s="4"/>
      <c r="C50" s="2"/>
      <c r="D50" s="2"/>
      <c r="E50" s="2"/>
      <c r="F50" s="2"/>
      <c r="G50" s="2"/>
      <c r="H50" s="2"/>
      <c r="I50" s="2"/>
      <c r="J50" s="2"/>
      <c r="K50" s="2"/>
      <c r="L50" s="2"/>
      <c r="M50" s="2"/>
      <c r="N50" s="2"/>
      <c r="O50" s="2"/>
      <c r="P50" s="5"/>
      <c r="Q50" s="5"/>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5"/>
      <c r="Q51" s="5"/>
      <c r="R51" s="2"/>
      <c r="S51" s="2"/>
      <c r="T51" s="2"/>
      <c r="U51" s="2"/>
      <c r="V51" s="2"/>
      <c r="W51" s="2"/>
      <c r="X51" s="2"/>
      <c r="Y51" s="2"/>
      <c r="Z51" s="2"/>
      <c r="AA51" s="2"/>
      <c r="AB51" s="2"/>
    </row>
    <row r="52" ht="4.5" customHeight="1">
      <c r="A52" s="8"/>
      <c r="B52" s="9"/>
      <c r="C52" s="208"/>
      <c r="D52" s="9"/>
      <c r="E52" s="83"/>
      <c r="F52" s="9"/>
      <c r="G52" s="9"/>
      <c r="H52" s="9"/>
      <c r="I52" s="9"/>
      <c r="J52" s="9"/>
      <c r="K52" s="9"/>
      <c r="L52" s="9"/>
      <c r="M52" s="9"/>
      <c r="N52" s="9"/>
      <c r="O52" s="9"/>
      <c r="P52" s="11"/>
      <c r="Q52" s="11"/>
      <c r="R52" s="12"/>
      <c r="S52" s="2"/>
      <c r="T52" s="2"/>
      <c r="U52" s="2"/>
      <c r="V52" s="2"/>
      <c r="W52" s="2"/>
      <c r="X52" s="2"/>
      <c r="Y52" s="2"/>
      <c r="Z52" s="2"/>
      <c r="AA52" s="2"/>
      <c r="AB52" s="2"/>
    </row>
    <row r="53" ht="4.5" customHeight="1">
      <c r="A53" s="13"/>
      <c r="B53" s="8"/>
      <c r="C53" s="208"/>
      <c r="D53" s="9"/>
      <c r="E53" s="83"/>
      <c r="F53" s="9"/>
      <c r="G53" s="9"/>
      <c r="H53" s="9"/>
      <c r="I53" s="9"/>
      <c r="J53" s="9"/>
      <c r="K53" s="9"/>
      <c r="L53" s="9"/>
      <c r="M53" s="9"/>
      <c r="N53" s="9"/>
      <c r="O53" s="9"/>
      <c r="P53" s="11"/>
      <c r="Q53" s="209"/>
      <c r="R53" s="19"/>
      <c r="S53" s="2"/>
      <c r="T53" s="2"/>
      <c r="U53" s="2"/>
      <c r="V53" s="2"/>
      <c r="W53" s="2"/>
      <c r="X53" s="2"/>
      <c r="Y53" s="2"/>
      <c r="Z53" s="2"/>
      <c r="AA53" s="2"/>
      <c r="AB53" s="2"/>
    </row>
    <row r="54" ht="4.5" customHeight="1">
      <c r="A54" s="13"/>
      <c r="B54" s="8"/>
      <c r="C54" s="9"/>
      <c r="D54" s="9"/>
      <c r="E54" s="9"/>
      <c r="F54" s="9"/>
      <c r="G54" s="9"/>
      <c r="H54" s="9"/>
      <c r="I54" s="9"/>
      <c r="J54" s="9"/>
      <c r="K54" s="9"/>
      <c r="L54" s="9"/>
      <c r="M54" s="9"/>
      <c r="N54" s="9"/>
      <c r="O54" s="9"/>
      <c r="P54" s="11"/>
      <c r="Q54" s="209"/>
      <c r="R54" s="19"/>
      <c r="S54" s="2"/>
      <c r="T54" s="2"/>
      <c r="U54" s="2"/>
      <c r="V54" s="2"/>
      <c r="W54" s="2"/>
      <c r="X54" s="2"/>
      <c r="Y54" s="2"/>
      <c r="Z54" s="2"/>
      <c r="AA54" s="2"/>
      <c r="AB54" s="2"/>
    </row>
    <row r="55" ht="13.5" customHeight="1">
      <c r="A55" s="13"/>
      <c r="B55" s="13"/>
      <c r="C55" s="73" t="s">
        <v>275</v>
      </c>
      <c r="D55" s="2"/>
      <c r="E55" s="210" t="str">
        <f>IF(T55&gt;=2,"high cultural",IF(T55&gt;=1,"cultural","-"))</f>
        <v>cultural</v>
      </c>
      <c r="F55" s="211"/>
      <c r="G55" s="2"/>
      <c r="H55" s="2"/>
      <c r="I55" s="110" t="str">
        <f>IF(IDE!N75="ide","1","0")</f>
        <v>1</v>
      </c>
      <c r="J55" s="2"/>
      <c r="K55" s="110" t="str">
        <f>IF(IDE!N77="art","1","0")</f>
        <v>0</v>
      </c>
      <c r="L55" s="2"/>
      <c r="M55" s="2"/>
      <c r="N55" s="110" t="str">
        <f>IF(IDE!N79="tec","1","0")</f>
        <v>0</v>
      </c>
      <c r="O55" s="2"/>
      <c r="P55" s="212" t="str">
        <f>IF(IDE!N81="rar","1","0")</f>
        <v>0</v>
      </c>
      <c r="Q55" s="182"/>
      <c r="R55" s="19"/>
      <c r="S55" s="2"/>
      <c r="T55" s="213">
        <f>I55+K55+N55</f>
        <v>1</v>
      </c>
      <c r="U55" s="2"/>
      <c r="V55" s="2"/>
      <c r="W55" s="2"/>
      <c r="X55" s="5"/>
      <c r="Y55" s="2"/>
      <c r="Z55" s="2"/>
      <c r="AA55" s="2"/>
      <c r="AB55" s="2"/>
    </row>
    <row r="56" ht="4.5" customHeight="1">
      <c r="A56" s="13"/>
      <c r="B56" s="13"/>
      <c r="C56" s="73"/>
      <c r="D56" s="2"/>
      <c r="E56" s="2"/>
      <c r="F56" s="2"/>
      <c r="G56" s="2"/>
      <c r="H56" s="2"/>
      <c r="I56" s="2"/>
      <c r="J56" s="2"/>
      <c r="K56" s="2"/>
      <c r="L56" s="2"/>
      <c r="M56" s="2"/>
      <c r="N56" s="2"/>
      <c r="O56" s="2"/>
      <c r="P56" s="5"/>
      <c r="Q56" s="182"/>
      <c r="R56" s="19"/>
      <c r="S56" s="2"/>
      <c r="T56" s="2"/>
      <c r="U56" s="2"/>
      <c r="V56" s="214"/>
      <c r="W56" s="2"/>
      <c r="X56" s="5"/>
      <c r="Y56" s="2"/>
      <c r="Z56" s="2"/>
      <c r="AA56" s="2"/>
      <c r="AB56" s="2"/>
    </row>
    <row r="57" ht="12.75" customHeight="1">
      <c r="A57" s="13"/>
      <c r="B57" s="13"/>
      <c r="C57" s="73"/>
      <c r="D57" s="2"/>
      <c r="E57" s="210" t="str">
        <f>IF(T57&gt;=2,"high social",IF(T57&gt;=1,"social","-"))</f>
        <v>-</v>
      </c>
      <c r="F57" s="206"/>
      <c r="G57" s="2"/>
      <c r="H57" s="2"/>
      <c r="I57" s="2"/>
      <c r="J57" s="2"/>
      <c r="K57" s="110" t="str">
        <f>IF(IDE!N83="Com","1","0")</f>
        <v>0</v>
      </c>
      <c r="L57" s="2"/>
      <c r="M57" s="2"/>
      <c r="N57" s="110" t="str">
        <f>IF(IDE!N85="Edu","1","0")</f>
        <v>0</v>
      </c>
      <c r="O57" s="2"/>
      <c r="P57" s="110" t="str">
        <f>IF(IDE!N87="Pol","1","0")</f>
        <v>0</v>
      </c>
      <c r="Q57" s="182"/>
      <c r="R57" s="19"/>
      <c r="S57" s="2"/>
      <c r="T57" s="213">
        <f>K57+N57+P57</f>
        <v>0</v>
      </c>
      <c r="U57" s="2"/>
      <c r="V57" s="2"/>
      <c r="W57" s="2"/>
      <c r="X57" s="2"/>
      <c r="Y57" s="2"/>
      <c r="Z57" s="2"/>
      <c r="AA57" s="2"/>
      <c r="AB57" s="2"/>
    </row>
    <row r="58" ht="4.5" customHeight="1">
      <c r="A58" s="13"/>
      <c r="B58" s="13"/>
      <c r="C58" s="73"/>
      <c r="D58" s="2"/>
      <c r="E58" s="2"/>
      <c r="F58" s="2"/>
      <c r="G58" s="2"/>
      <c r="H58" s="2"/>
      <c r="I58" s="2"/>
      <c r="J58" s="2"/>
      <c r="K58" s="2"/>
      <c r="L58" s="2"/>
      <c r="M58" s="2"/>
      <c r="N58" s="2"/>
      <c r="O58" s="2"/>
      <c r="P58" s="5"/>
      <c r="Q58" s="182"/>
      <c r="R58" s="19"/>
      <c r="S58" s="2"/>
      <c r="T58" s="2"/>
      <c r="U58" s="2"/>
      <c r="V58" s="214"/>
      <c r="W58" s="2"/>
      <c r="X58" s="5"/>
      <c r="Y58" s="2"/>
      <c r="Z58" s="2"/>
      <c r="AA58" s="2"/>
      <c r="AB58" s="2"/>
    </row>
    <row r="59" ht="12.75" customHeight="1">
      <c r="A59" s="13"/>
      <c r="B59" s="13"/>
      <c r="C59" s="73"/>
      <c r="D59" s="2"/>
      <c r="E59" s="210" t="str">
        <f>IF(T59&gt;=1,"economic","-")</f>
        <v>-</v>
      </c>
      <c r="F59" s="206"/>
      <c r="G59" s="2"/>
      <c r="H59" s="2"/>
      <c r="I59" s="2"/>
      <c r="J59" s="2"/>
      <c r="K59" s="2"/>
      <c r="L59" s="2"/>
      <c r="M59" s="2"/>
      <c r="N59" s="110" t="str">
        <f>IF(IDE!N89="Fun","1","0")</f>
        <v>0</v>
      </c>
      <c r="O59" s="2"/>
      <c r="P59" s="110" t="str">
        <f>IF(IDE!N91="Eco","1","0")</f>
        <v>0</v>
      </c>
      <c r="Q59" s="182"/>
      <c r="R59" s="19"/>
      <c r="S59" s="2"/>
      <c r="T59" s="213">
        <f>N59+P59</f>
        <v>0</v>
      </c>
      <c r="U59" s="2"/>
      <c r="V59" s="2"/>
      <c r="W59" s="2"/>
      <c r="X59" s="2"/>
      <c r="Y59" s="2"/>
      <c r="Z59" s="2"/>
      <c r="AA59" s="2"/>
      <c r="AB59" s="2"/>
    </row>
    <row r="60" ht="4.5" customHeight="1">
      <c r="A60" s="13"/>
      <c r="B60" s="24"/>
      <c r="C60" s="79"/>
      <c r="D60" s="17"/>
      <c r="E60" s="39"/>
      <c r="F60" s="17"/>
      <c r="G60" s="17"/>
      <c r="H60" s="17"/>
      <c r="I60" s="17"/>
      <c r="J60" s="17"/>
      <c r="K60" s="17"/>
      <c r="L60" s="17"/>
      <c r="M60" s="17"/>
      <c r="N60" s="17"/>
      <c r="O60" s="17"/>
      <c r="P60" s="25"/>
      <c r="Q60" s="215"/>
      <c r="R60" s="19"/>
      <c r="S60" s="2"/>
      <c r="T60" s="2"/>
      <c r="U60" s="2"/>
      <c r="V60" s="2"/>
      <c r="W60" s="2"/>
      <c r="X60" s="5" t="s">
        <v>276</v>
      </c>
      <c r="Y60" s="2"/>
      <c r="Z60" s="5" t="s">
        <v>277</v>
      </c>
      <c r="AA60" s="2"/>
      <c r="AB60" s="2"/>
    </row>
    <row r="61" ht="4.5" customHeight="1">
      <c r="A61" s="13"/>
      <c r="B61" s="2"/>
      <c r="C61" s="73"/>
      <c r="D61" s="2"/>
      <c r="E61" s="23"/>
      <c r="F61" s="2"/>
      <c r="G61" s="2"/>
      <c r="H61" s="2"/>
      <c r="I61" s="2"/>
      <c r="J61" s="2"/>
      <c r="K61" s="2"/>
      <c r="L61" s="2"/>
      <c r="M61" s="2"/>
      <c r="N61" s="2"/>
      <c r="O61" s="2"/>
      <c r="P61" s="5"/>
      <c r="Q61" s="5"/>
      <c r="R61" s="19"/>
      <c r="S61" s="2"/>
      <c r="T61" s="2"/>
      <c r="U61" s="2"/>
      <c r="V61" s="2"/>
      <c r="W61" s="2"/>
      <c r="Y61" s="2"/>
      <c r="AA61" s="2"/>
      <c r="AB61" s="2"/>
    </row>
    <row r="62" ht="4.5" customHeight="1">
      <c r="A62" s="13"/>
      <c r="B62" s="8"/>
      <c r="C62" s="208"/>
      <c r="D62" s="9"/>
      <c r="E62" s="83"/>
      <c r="F62" s="9"/>
      <c r="G62" s="9"/>
      <c r="H62" s="9"/>
      <c r="I62" s="9"/>
      <c r="J62" s="9"/>
      <c r="K62" s="9"/>
      <c r="L62" s="9"/>
      <c r="M62" s="9"/>
      <c r="N62" s="9"/>
      <c r="O62" s="9"/>
      <c r="P62" s="11"/>
      <c r="Q62" s="209"/>
      <c r="R62" s="19"/>
      <c r="S62" s="2"/>
      <c r="T62" s="2"/>
      <c r="U62" s="2"/>
      <c r="V62" s="2"/>
      <c r="W62" s="2"/>
      <c r="X62" s="2"/>
      <c r="Y62" s="2"/>
      <c r="Z62" s="2"/>
      <c r="AA62" s="2"/>
      <c r="AB62" s="2"/>
    </row>
    <row r="63" ht="13.5" customHeight="1">
      <c r="A63" s="13"/>
      <c r="B63" s="13"/>
      <c r="C63" s="73" t="s">
        <v>278</v>
      </c>
      <c r="D63" s="2"/>
      <c r="E63" s="23"/>
      <c r="F63" s="2"/>
      <c r="G63" s="2"/>
      <c r="H63" s="2"/>
      <c r="I63" s="2"/>
      <c r="J63" s="2"/>
      <c r="K63" s="2"/>
      <c r="L63" s="2"/>
      <c r="M63" s="2"/>
      <c r="N63" s="216" t="str">
        <f>IF(Z63="-",X63,Z63)</f>
        <v>#REF!</v>
      </c>
      <c r="O63" s="154"/>
      <c r="P63" s="155"/>
      <c r="Q63" s="182"/>
      <c r="R63" s="19"/>
      <c r="S63" s="2"/>
      <c r="T63" s="2"/>
      <c r="U63" s="2"/>
      <c r="V63" s="164" t="str">
        <f>IF(N63="no intervention",1,IF(N63="adjust",2,3))</f>
        <v>#REF!</v>
      </c>
      <c r="W63" s="2"/>
      <c r="X63" s="217" t="str">
        <f>IF(AND(P33&lt;=1945,'Consistency_old building'!G74="X"),"No intervention",IF(AND(P33&lt;=1945,'Consistency_old building'!H74="X"),"Adjust",IF(AND(P33&lt;=1945,'Consistency_old building'!I74="X"),"Integrate","-")))</f>
        <v>Integrate</v>
      </c>
      <c r="Y63" s="2"/>
      <c r="Z63" s="217" t="str">
        <f>IF(AND(P33&gt;1945,#REF!="X"),"No intervention",IF(AND(P33&gt;1945,#REF!="X"),"Adjust",IF(AND(P33&gt;1945,#REF!="X"),"Integrate",IF(AND(P33&gt;1945,#REF!="X"),"Replace","-"))))</f>
        <v>#REF!</v>
      </c>
      <c r="AA63" s="2"/>
      <c r="AB63" s="2"/>
    </row>
    <row r="64" ht="4.5" customHeight="1">
      <c r="A64" s="13"/>
      <c r="B64" s="24"/>
      <c r="C64" s="79"/>
      <c r="D64" s="17"/>
      <c r="E64" s="39"/>
      <c r="F64" s="17"/>
      <c r="G64" s="17"/>
      <c r="H64" s="17"/>
      <c r="I64" s="17"/>
      <c r="J64" s="17"/>
      <c r="K64" s="17"/>
      <c r="L64" s="17"/>
      <c r="M64" s="17"/>
      <c r="N64" s="17"/>
      <c r="O64" s="17"/>
      <c r="P64" s="25"/>
      <c r="Q64" s="215"/>
      <c r="R64" s="19"/>
      <c r="S64" s="2"/>
      <c r="T64" s="2"/>
      <c r="U64" s="2"/>
      <c r="V64" s="5"/>
      <c r="W64" s="2"/>
      <c r="X64" s="2"/>
      <c r="Y64" s="2"/>
      <c r="Z64" s="2"/>
      <c r="AA64" s="2"/>
      <c r="AB64" s="2"/>
    </row>
    <row r="65" ht="4.5" customHeight="1">
      <c r="A65" s="13"/>
      <c r="B65" s="2"/>
      <c r="C65" s="73"/>
      <c r="D65" s="2"/>
      <c r="E65" s="23"/>
      <c r="F65" s="2"/>
      <c r="G65" s="2"/>
      <c r="H65" s="2"/>
      <c r="I65" s="2"/>
      <c r="J65" s="2"/>
      <c r="K65" s="2"/>
      <c r="L65" s="2"/>
      <c r="M65" s="2"/>
      <c r="N65" s="2"/>
      <c r="O65" s="2"/>
      <c r="P65" s="5"/>
      <c r="Q65" s="5"/>
      <c r="R65" s="19"/>
      <c r="S65" s="2"/>
      <c r="T65" s="2"/>
      <c r="U65" s="2"/>
      <c r="V65" s="5"/>
      <c r="W65" s="2"/>
      <c r="X65" s="2"/>
      <c r="Y65" s="2"/>
      <c r="Z65" s="2"/>
      <c r="AA65" s="2"/>
      <c r="AB65" s="2"/>
    </row>
    <row r="66" ht="4.5" customHeight="1">
      <c r="A66" s="13"/>
      <c r="B66" s="8"/>
      <c r="C66" s="208"/>
      <c r="D66" s="9"/>
      <c r="E66" s="9"/>
      <c r="F66" s="9"/>
      <c r="G66" s="9"/>
      <c r="H66" s="9"/>
      <c r="I66" s="9"/>
      <c r="J66" s="9"/>
      <c r="K66" s="9"/>
      <c r="L66" s="9"/>
      <c r="M66" s="9"/>
      <c r="N66" s="9"/>
      <c r="O66" s="9"/>
      <c r="P66" s="11"/>
      <c r="Q66" s="209"/>
      <c r="R66" s="19"/>
      <c r="S66" s="2"/>
      <c r="T66" s="2"/>
      <c r="U66" s="2"/>
      <c r="V66" s="5"/>
      <c r="W66" s="2"/>
      <c r="X66" s="2"/>
      <c r="Y66" s="2"/>
      <c r="Z66" s="2"/>
      <c r="AA66" s="2"/>
      <c r="AB66" s="2"/>
    </row>
    <row r="67" ht="13.5" customHeight="1">
      <c r="A67" s="13"/>
      <c r="B67" s="13"/>
      <c r="C67" s="73" t="s">
        <v>279</v>
      </c>
      <c r="D67" s="2"/>
      <c r="E67" s="17"/>
      <c r="F67" s="17"/>
      <c r="G67" s="17"/>
      <c r="H67" s="17"/>
      <c r="I67" s="17"/>
      <c r="J67" s="17"/>
      <c r="K67" s="17"/>
      <c r="L67" s="17"/>
      <c r="M67" s="17"/>
      <c r="N67" s="218">
        <f>IF('Damage '!F57="yes","100%",IF(IDE!F65=3,SUM('Damage '!F12,'Damage '!F20,'Damage '!F28,'Damage '!F36,'Damage '!F44,'Damage '!F52)/6,IF(IDE!F65=2,SUM('Damage '!F12,'Damage '!F20,'Damage '!F28,'Damage '!F36,'Damage '!F44,'Damage '!F52)/5,IF(IDE!F65=1,SUM('Damage '!F12,'Damage '!F20,'Damage '!F28,'Damage '!F36,'Damage '!F44,'Damage '!F52)/4))))</f>
        <v>39</v>
      </c>
      <c r="O67" s="154"/>
      <c r="P67" s="155"/>
      <c r="Q67" s="219"/>
      <c r="R67" s="19"/>
      <c r="S67" s="2"/>
      <c r="T67" s="2"/>
      <c r="U67" s="2"/>
      <c r="V67" s="5"/>
      <c r="W67" s="2"/>
      <c r="X67" s="2"/>
      <c r="Y67" s="2"/>
      <c r="Z67" s="2"/>
      <c r="AA67" s="2"/>
      <c r="AB67" s="2"/>
    </row>
    <row r="68" ht="4.5" customHeight="1">
      <c r="A68" s="13"/>
      <c r="B68" s="13"/>
      <c r="C68" s="73"/>
      <c r="D68" s="2"/>
      <c r="E68" s="2"/>
      <c r="F68" s="2"/>
      <c r="G68" s="2"/>
      <c r="H68" s="2"/>
      <c r="I68" s="2"/>
      <c r="J68" s="2"/>
      <c r="K68" s="2"/>
      <c r="L68" s="2"/>
      <c r="M68" s="2"/>
      <c r="N68" s="49"/>
      <c r="O68" s="2"/>
      <c r="P68" s="5"/>
      <c r="Q68" s="182"/>
      <c r="R68" s="19"/>
      <c r="S68" s="2"/>
      <c r="T68" s="2"/>
      <c r="U68" s="2"/>
      <c r="V68" s="5"/>
      <c r="W68" s="2"/>
      <c r="X68" s="2"/>
      <c r="Y68" s="2"/>
      <c r="Z68" s="2"/>
      <c r="AA68" s="2"/>
      <c r="AB68" s="2"/>
    </row>
    <row r="69" ht="13.5" customHeight="1">
      <c r="A69" s="13"/>
      <c r="B69" s="13"/>
      <c r="C69" s="73" t="s">
        <v>236</v>
      </c>
      <c r="D69" s="2"/>
      <c r="E69" s="17"/>
      <c r="F69" s="17"/>
      <c r="G69" s="17"/>
      <c r="H69" s="17"/>
      <c r="I69" s="17"/>
      <c r="J69" s="17"/>
      <c r="K69" s="17"/>
      <c r="L69" s="17"/>
      <c r="M69" s="2"/>
      <c r="N69" s="220" t="str">
        <f>IF(SUM('Damage '!F12,'Damage '!F20,'Damage '!F28,'Damage '!F36,'Damage '!F44,'Damage '!F52)/6&lt;20,"No Intervention",IF('Damage '!F57="yes","Destroyed",'Construction Stability'!F4))</f>
        <v>low damage</v>
      </c>
      <c r="O69" s="154"/>
      <c r="P69" s="155"/>
      <c r="Q69" s="182"/>
      <c r="R69" s="19"/>
      <c r="S69" s="2"/>
      <c r="T69" s="2"/>
      <c r="U69" s="2"/>
      <c r="V69" s="164">
        <f>IF(SUM('Damage '!F12,'Damage '!F20,'Damage '!F28,'Damage '!F36,'Damage '!F44,'Damage '!F52)/6&lt;20,1,IF(Summary!N69="low damage",2,IF(Summary!N69="medium damage",4,4)))</f>
        <v>2</v>
      </c>
      <c r="W69" s="2"/>
      <c r="X69" s="2"/>
      <c r="Y69" s="2"/>
      <c r="Z69" s="2"/>
      <c r="AA69" s="2"/>
      <c r="AB69" s="2"/>
    </row>
    <row r="70" ht="4.5" customHeight="1">
      <c r="A70" s="13"/>
      <c r="B70" s="13"/>
      <c r="C70" s="73"/>
      <c r="D70" s="2"/>
      <c r="E70" s="2"/>
      <c r="F70" s="2"/>
      <c r="G70" s="2"/>
      <c r="H70" s="2"/>
      <c r="I70" s="2"/>
      <c r="J70" s="2"/>
      <c r="K70" s="2"/>
      <c r="L70" s="2"/>
      <c r="M70" s="2"/>
      <c r="N70" s="49"/>
      <c r="O70" s="2"/>
      <c r="P70" s="5"/>
      <c r="Q70" s="182"/>
      <c r="R70" s="19"/>
      <c r="S70" s="2"/>
      <c r="T70" s="2"/>
      <c r="U70" s="2"/>
      <c r="V70" s="5"/>
      <c r="W70" s="2"/>
      <c r="X70" s="2"/>
      <c r="Y70" s="2"/>
      <c r="Z70" s="2"/>
      <c r="AA70" s="2"/>
      <c r="AB70" s="2"/>
    </row>
    <row r="71" ht="13.5" customHeight="1">
      <c r="A71" s="13"/>
      <c r="B71" s="13"/>
      <c r="C71" s="73" t="s">
        <v>241</v>
      </c>
      <c r="D71" s="2"/>
      <c r="E71" s="17"/>
      <c r="F71" s="17"/>
      <c r="G71" s="17"/>
      <c r="H71" s="17"/>
      <c r="I71" s="17"/>
      <c r="J71" s="17"/>
      <c r="K71" s="17"/>
      <c r="L71" s="17"/>
      <c r="M71" s="2"/>
      <c r="N71" s="220" t="str">
        <f>IF('Damage '!F57="yes","-",'Construction Stability'!F10)</f>
        <v>low vulnerability</v>
      </c>
      <c r="O71" s="154"/>
      <c r="P71" s="155"/>
      <c r="Q71" s="182"/>
      <c r="R71" s="19"/>
      <c r="S71" s="2"/>
      <c r="T71" s="2"/>
      <c r="U71" s="2"/>
      <c r="V71" s="164" t="str">
        <f>SUM(V63,V69)</f>
        <v>#REF!</v>
      </c>
      <c r="W71" s="2"/>
      <c r="X71" s="2"/>
      <c r="Y71" s="2"/>
      <c r="Z71" s="2"/>
      <c r="AA71" s="2"/>
      <c r="AB71" s="2"/>
    </row>
    <row r="72" ht="4.5" customHeight="1">
      <c r="A72" s="13"/>
      <c r="B72" s="24"/>
      <c r="C72" s="79"/>
      <c r="D72" s="17"/>
      <c r="E72" s="17"/>
      <c r="F72" s="17"/>
      <c r="G72" s="17"/>
      <c r="H72" s="17"/>
      <c r="I72" s="17"/>
      <c r="J72" s="17"/>
      <c r="K72" s="17"/>
      <c r="L72" s="17"/>
      <c r="M72" s="17"/>
      <c r="N72" s="25"/>
      <c r="O72" s="17"/>
      <c r="P72" s="25"/>
      <c r="Q72" s="215"/>
      <c r="R72" s="19"/>
      <c r="S72" s="2"/>
      <c r="T72" s="2"/>
      <c r="U72" s="2"/>
      <c r="V72" s="5"/>
      <c r="W72" s="2"/>
      <c r="X72" s="2"/>
      <c r="Y72" s="2"/>
      <c r="Z72" s="2"/>
      <c r="AA72" s="2"/>
      <c r="AB72" s="2"/>
    </row>
    <row r="73" ht="4.5" customHeight="1">
      <c r="A73" s="24"/>
      <c r="B73" s="17"/>
      <c r="C73" s="17"/>
      <c r="D73" s="17"/>
      <c r="E73" s="17"/>
      <c r="F73" s="17"/>
      <c r="G73" s="17"/>
      <c r="H73" s="17"/>
      <c r="I73" s="17"/>
      <c r="J73" s="17"/>
      <c r="K73" s="17"/>
      <c r="L73" s="17"/>
      <c r="M73" s="17"/>
      <c r="N73" s="17"/>
      <c r="O73" s="17"/>
      <c r="P73" s="25"/>
      <c r="Q73" s="25"/>
      <c r="R73" s="26"/>
      <c r="S73" s="2"/>
      <c r="T73" s="2"/>
      <c r="U73" s="2"/>
      <c r="V73" s="5"/>
      <c r="W73" s="2"/>
      <c r="X73" s="2"/>
      <c r="Y73" s="2"/>
      <c r="Z73" s="2"/>
      <c r="AA73" s="2"/>
      <c r="AB73" s="2"/>
    </row>
    <row r="74" ht="9.75" customHeight="1">
      <c r="A74" s="2"/>
      <c r="B74" s="2"/>
      <c r="C74" s="2"/>
      <c r="D74" s="2"/>
      <c r="E74" s="2"/>
      <c r="F74" s="2"/>
      <c r="G74" s="2"/>
      <c r="H74" s="2"/>
      <c r="I74" s="2"/>
      <c r="J74" s="2"/>
      <c r="K74" s="2"/>
      <c r="L74" s="2"/>
      <c r="M74" s="2"/>
      <c r="N74" s="2"/>
      <c r="O74" s="2"/>
      <c r="P74" s="5"/>
      <c r="Q74" s="5"/>
      <c r="R74" s="2"/>
      <c r="S74" s="2"/>
      <c r="T74" s="2"/>
      <c r="U74" s="2"/>
      <c r="V74" s="5"/>
      <c r="W74" s="2"/>
      <c r="X74" s="2"/>
      <c r="Y74" s="2"/>
      <c r="Z74" s="2"/>
      <c r="AA74" s="2"/>
      <c r="AB74" s="2"/>
    </row>
    <row r="75" ht="13.5" customHeight="1">
      <c r="A75" s="4" t="s">
        <v>280</v>
      </c>
      <c r="B75" s="4"/>
      <c r="C75" s="2"/>
      <c r="D75" s="2"/>
      <c r="E75" s="2"/>
      <c r="F75" s="2"/>
      <c r="G75" s="2"/>
      <c r="H75" s="2"/>
      <c r="I75" s="2"/>
      <c r="J75" s="2"/>
      <c r="K75" s="2"/>
      <c r="L75" s="2"/>
      <c r="M75" s="2"/>
      <c r="N75" s="2"/>
      <c r="O75" s="2"/>
      <c r="P75" s="5"/>
      <c r="Q75" s="5"/>
      <c r="R75" s="2"/>
      <c r="S75" s="2"/>
      <c r="T75" s="2"/>
      <c r="U75" s="2"/>
      <c r="V75" s="5"/>
      <c r="W75" s="2"/>
      <c r="X75" s="2"/>
      <c r="Y75" s="2"/>
      <c r="Z75" s="2"/>
      <c r="AA75" s="2"/>
      <c r="AB75" s="2"/>
    </row>
    <row r="76" ht="2.25" customHeight="1">
      <c r="A76" s="2"/>
      <c r="B76" s="2"/>
      <c r="C76" s="2"/>
      <c r="D76" s="2"/>
      <c r="E76" s="2"/>
      <c r="F76" s="2"/>
      <c r="G76" s="2"/>
      <c r="H76" s="2"/>
      <c r="I76" s="2"/>
      <c r="J76" s="2"/>
      <c r="K76" s="2"/>
      <c r="L76" s="2"/>
      <c r="M76" s="2"/>
      <c r="N76" s="2"/>
      <c r="O76" s="2"/>
      <c r="P76" s="5"/>
      <c r="Q76" s="5"/>
      <c r="R76" s="2"/>
      <c r="S76" s="2"/>
      <c r="T76" s="2"/>
      <c r="U76" s="2"/>
      <c r="V76" s="5"/>
      <c r="W76" s="2"/>
      <c r="X76" s="2"/>
      <c r="Y76" s="2"/>
      <c r="Z76" s="2"/>
      <c r="AA76" s="2"/>
      <c r="AB76" s="2"/>
    </row>
    <row r="77" ht="4.5" customHeight="1">
      <c r="A77" s="8"/>
      <c r="B77" s="9"/>
      <c r="C77" s="9"/>
      <c r="D77" s="9"/>
      <c r="E77" s="9"/>
      <c r="F77" s="9"/>
      <c r="G77" s="9"/>
      <c r="H77" s="9"/>
      <c r="I77" s="9"/>
      <c r="J77" s="9"/>
      <c r="K77" s="9"/>
      <c r="L77" s="9"/>
      <c r="M77" s="9"/>
      <c r="N77" s="9"/>
      <c r="O77" s="9"/>
      <c r="P77" s="11"/>
      <c r="Q77" s="11"/>
      <c r="R77" s="12"/>
      <c r="S77" s="2"/>
      <c r="T77" s="2"/>
      <c r="U77" s="2"/>
      <c r="V77" s="5"/>
      <c r="W77" s="2"/>
      <c r="X77" s="2"/>
      <c r="Y77" s="2"/>
      <c r="Z77" s="2"/>
      <c r="AA77" s="2"/>
      <c r="AB77" s="2"/>
    </row>
    <row r="78" ht="13.5" customHeight="1">
      <c r="A78" s="13"/>
      <c r="B78" s="2"/>
      <c r="C78" s="2" t="s">
        <v>281</v>
      </c>
      <c r="D78" s="2"/>
      <c r="E78" s="17"/>
      <c r="F78" s="17"/>
      <c r="G78" s="17"/>
      <c r="H78" s="17"/>
      <c r="I78" s="17"/>
      <c r="J78" s="17"/>
      <c r="K78" s="17"/>
      <c r="L78" s="17"/>
      <c r="M78" s="17"/>
      <c r="N78" s="17"/>
      <c r="O78" s="2"/>
      <c r="P78" s="199" t="str">
        <f>IF(OR('Damage '!F57="yes",N63="Replace"),"Replace",IF(V71=2,"No Intervention",IF(OR(V71=3,V71=4),"Adjust","Integrate")))</f>
        <v>#REF!</v>
      </c>
      <c r="Q78" s="5"/>
      <c r="R78" s="19"/>
      <c r="S78" s="2"/>
      <c r="T78" s="2"/>
      <c r="U78" s="94" t="s">
        <v>282</v>
      </c>
      <c r="V78" s="164">
        <f>IDE!F67*IDE!F65</f>
        <v>130</v>
      </c>
      <c r="W78" s="2"/>
      <c r="X78" s="2"/>
      <c r="Y78" s="2"/>
      <c r="Z78" s="2"/>
      <c r="AA78" s="2"/>
      <c r="AB78" s="2"/>
    </row>
    <row r="79" ht="4.5" customHeight="1">
      <c r="A79" s="13"/>
      <c r="B79" s="2"/>
      <c r="C79" s="2"/>
      <c r="D79" s="2"/>
      <c r="E79" s="221"/>
      <c r="F79" s="221"/>
      <c r="G79" s="221"/>
      <c r="H79" s="221"/>
      <c r="I79" s="221"/>
      <c r="J79" s="221"/>
      <c r="K79" s="221"/>
      <c r="L79" s="221"/>
      <c r="M79" s="221"/>
      <c r="N79" s="221"/>
      <c r="O79" s="2"/>
      <c r="P79" s="5"/>
      <c r="Q79" s="5"/>
      <c r="R79" s="19"/>
      <c r="S79" s="2"/>
      <c r="T79" s="2"/>
      <c r="U79" s="2"/>
      <c r="V79" s="2"/>
      <c r="W79" s="2"/>
      <c r="X79" s="2"/>
      <c r="Y79" s="2"/>
      <c r="Z79" s="2"/>
      <c r="AA79" s="2"/>
      <c r="AB79" s="2"/>
    </row>
    <row r="80" ht="13.5" customHeight="1">
      <c r="A80" s="13"/>
      <c r="B80" s="2"/>
      <c r="C80" s="2" t="s">
        <v>283</v>
      </c>
      <c r="D80" s="2"/>
      <c r="E80" s="221"/>
      <c r="F80" s="221"/>
      <c r="G80" s="221"/>
      <c r="H80" s="221"/>
      <c r="I80" s="221"/>
      <c r="J80" s="221"/>
      <c r="K80" s="221"/>
      <c r="L80" s="221"/>
      <c r="M80" s="221"/>
      <c r="N80" s="222" t="s">
        <v>284</v>
      </c>
      <c r="O80" s="2"/>
      <c r="P80" s="223" t="str">
        <f>IF(P78="Replace",V78*500,IF(P78="Adjust",V78*200,IF(P78="Integrate",V78*400,"-")))</f>
        <v>#REF!</v>
      </c>
      <c r="Q80" s="5"/>
      <c r="R80" s="19"/>
      <c r="S80" s="2"/>
      <c r="T80" s="2" t="s">
        <v>285</v>
      </c>
      <c r="U80" s="2"/>
      <c r="V80" s="2"/>
      <c r="W80" s="2"/>
      <c r="X80" s="2"/>
      <c r="Y80" s="2"/>
      <c r="Z80" s="2"/>
      <c r="AA80" s="2"/>
      <c r="AB80" s="2"/>
    </row>
    <row r="81" ht="4.5" customHeight="1">
      <c r="A81" s="24"/>
      <c r="B81" s="17"/>
      <c r="C81" s="17"/>
      <c r="D81" s="17"/>
      <c r="E81" s="17"/>
      <c r="F81" s="17"/>
      <c r="G81" s="17"/>
      <c r="H81" s="17"/>
      <c r="I81" s="17"/>
      <c r="J81" s="17"/>
      <c r="K81" s="17"/>
      <c r="L81" s="17"/>
      <c r="M81" s="17"/>
      <c r="N81" s="17"/>
      <c r="O81" s="17"/>
      <c r="P81" s="25"/>
      <c r="Q81" s="25"/>
      <c r="R81" s="26"/>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5"/>
      <c r="Q82" s="5"/>
      <c r="R82" s="2"/>
      <c r="S82" s="2"/>
      <c r="T82" s="2"/>
      <c r="U82" s="2"/>
      <c r="V82" s="2"/>
      <c r="W82" s="2"/>
      <c r="X82" s="2"/>
      <c r="Y82" s="2"/>
      <c r="Z82" s="2"/>
      <c r="AA82" s="2"/>
      <c r="AB82" s="2"/>
    </row>
    <row r="83" ht="12.75" customHeight="1">
      <c r="A83" s="4" t="s">
        <v>91</v>
      </c>
      <c r="B83" s="4"/>
      <c r="C83" s="2"/>
      <c r="D83" s="2"/>
      <c r="E83" s="2"/>
      <c r="F83" s="2"/>
      <c r="G83" s="2"/>
      <c r="H83" s="2"/>
      <c r="I83" s="2"/>
      <c r="J83" s="2"/>
      <c r="K83" s="2"/>
      <c r="L83" s="2"/>
      <c r="M83" s="2"/>
      <c r="N83" s="2"/>
      <c r="O83" s="2"/>
      <c r="P83" s="2"/>
      <c r="Q83" s="5"/>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5"/>
      <c r="R84" s="2"/>
      <c r="S84" s="2"/>
      <c r="T84" s="2"/>
      <c r="U84" s="2"/>
      <c r="V84" s="2"/>
      <c r="W84" s="2"/>
      <c r="X84" s="2"/>
      <c r="Y84" s="2"/>
      <c r="Z84" s="2"/>
      <c r="AA84" s="2"/>
      <c r="AB84" s="2"/>
    </row>
    <row r="85" ht="4.5" customHeight="1">
      <c r="A85" s="8"/>
      <c r="B85" s="9"/>
      <c r="C85" s="9"/>
      <c r="D85" s="9"/>
      <c r="E85" s="9"/>
      <c r="F85" s="9"/>
      <c r="G85" s="9"/>
      <c r="H85" s="9"/>
      <c r="I85" s="9"/>
      <c r="J85" s="9"/>
      <c r="K85" s="9"/>
      <c r="L85" s="9"/>
      <c r="M85" s="9"/>
      <c r="N85" s="9"/>
      <c r="O85" s="9"/>
      <c r="P85" s="9"/>
      <c r="Q85" s="11"/>
      <c r="R85" s="12"/>
      <c r="S85" s="2"/>
      <c r="T85" s="2"/>
      <c r="U85" s="2"/>
      <c r="V85" s="2"/>
      <c r="W85" s="2"/>
      <c r="X85" s="2"/>
      <c r="Y85" s="2"/>
      <c r="Z85" s="2"/>
      <c r="AA85" s="2"/>
      <c r="AB85" s="2"/>
    </row>
    <row r="86" ht="12.75" customHeight="1">
      <c r="A86" s="13"/>
      <c r="B86" s="2"/>
      <c r="C86" s="55" t="str">
        <f>IDE!B97</f>
        <v> </v>
      </c>
      <c r="Q86" s="5"/>
      <c r="R86" s="19"/>
      <c r="S86" s="2"/>
      <c r="T86" s="2"/>
      <c r="U86" s="2"/>
      <c r="V86" s="2"/>
      <c r="W86" s="2"/>
      <c r="X86" s="2"/>
      <c r="Y86" s="2"/>
      <c r="Z86" s="2"/>
      <c r="AA86" s="2"/>
      <c r="AB86" s="2"/>
    </row>
    <row r="87" ht="12.75" customHeight="1">
      <c r="A87" s="13"/>
      <c r="B87" s="2"/>
      <c r="Q87" s="5"/>
      <c r="R87" s="19"/>
      <c r="S87" s="2"/>
      <c r="T87" s="2"/>
      <c r="U87" s="2"/>
      <c r="V87" s="2"/>
      <c r="W87" s="2"/>
      <c r="X87" s="2"/>
      <c r="Y87" s="2"/>
      <c r="Z87" s="2"/>
      <c r="AA87" s="2"/>
      <c r="AB87" s="2"/>
    </row>
    <row r="88" ht="12.75" customHeight="1">
      <c r="A88" s="13"/>
      <c r="B88" s="2"/>
      <c r="Q88" s="5"/>
      <c r="R88" s="19"/>
      <c r="S88" s="2"/>
      <c r="T88" s="2"/>
      <c r="U88" s="2"/>
      <c r="V88" s="2"/>
      <c r="W88" s="2"/>
      <c r="X88" s="2"/>
      <c r="Y88" s="2"/>
      <c r="Z88" s="2"/>
      <c r="AA88" s="2"/>
      <c r="AB88" s="2"/>
    </row>
    <row r="89" ht="4.5" customHeight="1">
      <c r="A89" s="24"/>
      <c r="B89" s="17"/>
      <c r="C89" s="17"/>
      <c r="D89" s="17"/>
      <c r="E89" s="17"/>
      <c r="F89" s="17"/>
      <c r="G89" s="17"/>
      <c r="H89" s="17"/>
      <c r="I89" s="17"/>
      <c r="J89" s="17"/>
      <c r="K89" s="17"/>
      <c r="L89" s="17"/>
      <c r="M89" s="17"/>
      <c r="N89" s="17"/>
      <c r="O89" s="17"/>
      <c r="P89" s="17"/>
      <c r="Q89" s="25"/>
      <c r="R89" s="26"/>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5"/>
      <c r="Q90" s="5"/>
      <c r="R90" s="2"/>
      <c r="S90" s="2"/>
      <c r="T90" s="2"/>
      <c r="U90" s="2"/>
      <c r="V90" s="2"/>
      <c r="W90" s="2"/>
      <c r="X90" s="2"/>
      <c r="Y90" s="2"/>
      <c r="Z90" s="2"/>
      <c r="AA90" s="2"/>
      <c r="AB90" s="2"/>
    </row>
    <row r="91" ht="12.75" customHeight="1">
      <c r="A91" s="4" t="s">
        <v>286</v>
      </c>
      <c r="B91" s="4"/>
      <c r="C91" s="2"/>
      <c r="D91" s="2"/>
      <c r="E91" s="2"/>
      <c r="F91" s="2"/>
      <c r="G91" s="2"/>
      <c r="H91" s="2"/>
      <c r="I91" s="2"/>
      <c r="J91" s="2"/>
      <c r="K91" s="2"/>
      <c r="L91" s="2"/>
      <c r="M91" s="2"/>
      <c r="N91" s="2"/>
      <c r="O91" s="2"/>
      <c r="P91" s="5"/>
      <c r="Q91" s="5"/>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5"/>
      <c r="Q92" s="5"/>
      <c r="R92" s="2"/>
      <c r="S92" s="2"/>
      <c r="T92" s="2"/>
      <c r="U92" s="2"/>
      <c r="V92" s="2"/>
      <c r="W92" s="2"/>
      <c r="X92" s="2"/>
      <c r="Y92" s="2"/>
      <c r="Z92" s="2"/>
      <c r="AA92" s="2"/>
      <c r="AB92" s="2"/>
    </row>
    <row r="93" ht="4.5" customHeight="1">
      <c r="A93" s="8"/>
      <c r="B93" s="9"/>
      <c r="C93" s="9"/>
      <c r="D93" s="9"/>
      <c r="E93" s="9"/>
      <c r="F93" s="9"/>
      <c r="G93" s="9"/>
      <c r="H93" s="9"/>
      <c r="I93" s="9"/>
      <c r="J93" s="9"/>
      <c r="K93" s="9"/>
      <c r="L93" s="9"/>
      <c r="M93" s="9"/>
      <c r="N93" s="9"/>
      <c r="O93" s="9"/>
      <c r="P93" s="9"/>
      <c r="Q93" s="11"/>
      <c r="R93" s="12"/>
      <c r="S93" s="2"/>
      <c r="T93" s="2"/>
      <c r="U93" s="2"/>
      <c r="V93" s="2"/>
      <c r="W93" s="2"/>
      <c r="X93" s="2"/>
      <c r="Y93" s="2"/>
      <c r="Z93" s="2"/>
      <c r="AA93" s="2"/>
      <c r="AB93" s="2"/>
    </row>
    <row r="94" ht="12.75" customHeight="1">
      <c r="A94" s="13"/>
      <c r="B94" s="2"/>
      <c r="C94" s="2"/>
      <c r="Q94" s="5"/>
      <c r="R94" s="19"/>
      <c r="S94" s="2"/>
      <c r="T94" s="2"/>
      <c r="U94" s="2"/>
      <c r="V94" s="2"/>
      <c r="W94" s="2"/>
      <c r="X94" s="2"/>
      <c r="Y94" s="2"/>
      <c r="Z94" s="2"/>
      <c r="AA94" s="2"/>
      <c r="AB94" s="2"/>
    </row>
    <row r="95" ht="12.75" customHeight="1">
      <c r="A95" s="13"/>
      <c r="B95" s="2"/>
      <c r="Q95" s="5"/>
      <c r="R95" s="19"/>
      <c r="S95" s="2"/>
      <c r="T95" s="2"/>
      <c r="U95" s="2"/>
      <c r="V95" s="2"/>
      <c r="W95" s="2"/>
      <c r="X95" s="2"/>
      <c r="Y95" s="2"/>
      <c r="Z95" s="2"/>
      <c r="AA95" s="2"/>
      <c r="AB95" s="2"/>
    </row>
    <row r="96" ht="12.75" customHeight="1">
      <c r="A96" s="13"/>
      <c r="B96" s="2"/>
      <c r="Q96" s="5"/>
      <c r="R96" s="19"/>
      <c r="S96" s="2"/>
      <c r="T96" s="2"/>
      <c r="U96" s="2"/>
      <c r="V96" s="2"/>
      <c r="W96" s="2"/>
      <c r="X96" s="2"/>
      <c r="Y96" s="2"/>
      <c r="Z96" s="2"/>
      <c r="AA96" s="2"/>
      <c r="AB96" s="2"/>
    </row>
    <row r="97" ht="4.5" customHeight="1">
      <c r="A97" s="24"/>
      <c r="B97" s="17"/>
      <c r="C97" s="17"/>
      <c r="D97" s="17"/>
      <c r="E97" s="17"/>
      <c r="F97" s="17"/>
      <c r="G97" s="17"/>
      <c r="H97" s="17"/>
      <c r="I97" s="17"/>
      <c r="J97" s="17"/>
      <c r="K97" s="17"/>
      <c r="L97" s="17"/>
      <c r="M97" s="17"/>
      <c r="N97" s="17"/>
      <c r="O97" s="17"/>
      <c r="P97" s="17"/>
      <c r="Q97" s="25"/>
      <c r="R97" s="26"/>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5"/>
      <c r="Q98" s="5"/>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5"/>
      <c r="Q99" s="5"/>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5"/>
      <c r="Q100" s="5"/>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5"/>
      <c r="Q101" s="5"/>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5"/>
      <c r="Q102" s="5"/>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5"/>
      <c r="Q103" s="5"/>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5"/>
      <c r="Q104" s="5"/>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5"/>
      <c r="Q105" s="5"/>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5"/>
      <c r="Q106" s="5"/>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5"/>
      <c r="Q107" s="5"/>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5"/>
      <c r="Q108" s="5"/>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5"/>
      <c r="Q109" s="5"/>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5"/>
      <c r="Q110" s="5"/>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5"/>
      <c r="Q111" s="5"/>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5"/>
      <c r="Q112" s="5"/>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5"/>
      <c r="Q113" s="5"/>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5"/>
      <c r="Q114" s="5"/>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5"/>
      <c r="Q115" s="5"/>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5"/>
      <c r="Q116" s="5"/>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5"/>
      <c r="Q117" s="5"/>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5"/>
      <c r="Q118" s="5"/>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5"/>
      <c r="Q119" s="5"/>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5"/>
      <c r="Q120" s="5"/>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5"/>
      <c r="Q121" s="5"/>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5"/>
      <c r="Q122" s="5"/>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5"/>
      <c r="Q123" s="5"/>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5"/>
      <c r="Q124" s="5"/>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5"/>
      <c r="Q125" s="5"/>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5"/>
      <c r="Q126" s="5"/>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5"/>
      <c r="Q127" s="5"/>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5"/>
      <c r="Q128" s="5"/>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5"/>
      <c r="Q129" s="5"/>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5"/>
      <c r="Q130" s="5"/>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5"/>
      <c r="Q131" s="5"/>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5"/>
      <c r="Q132" s="5"/>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5"/>
      <c r="Q133" s="5"/>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5"/>
      <c r="Q134" s="5"/>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5"/>
      <c r="Q135" s="5"/>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5"/>
      <c r="Q136" s="5"/>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5"/>
      <c r="Q137" s="5"/>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5"/>
      <c r="Q138" s="5"/>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5"/>
      <c r="Q139" s="5"/>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5"/>
      <c r="Q140" s="5"/>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5"/>
      <c r="Q141" s="5"/>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5"/>
      <c r="Q142" s="5"/>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5"/>
      <c r="Q143" s="5"/>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5"/>
      <c r="Q144" s="5"/>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5"/>
      <c r="Q145" s="5"/>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5"/>
      <c r="Q146" s="5"/>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5"/>
      <c r="Q147" s="5"/>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5"/>
      <c r="Q148" s="5"/>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5"/>
      <c r="Q149" s="5"/>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5"/>
      <c r="Q150" s="5"/>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5"/>
      <c r="Q151" s="5"/>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5"/>
      <c r="Q152" s="5"/>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5"/>
      <c r="Q153" s="5"/>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5"/>
      <c r="Q154" s="5"/>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5"/>
      <c r="Q155" s="5"/>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5"/>
      <c r="Q156" s="5"/>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5"/>
      <c r="Q157" s="5"/>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5"/>
      <c r="Q158" s="5"/>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5"/>
      <c r="Q159" s="5"/>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5"/>
      <c r="Q160" s="5"/>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5"/>
      <c r="Q161" s="5"/>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5"/>
      <c r="Q162" s="5"/>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5"/>
      <c r="Q163" s="5"/>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5"/>
      <c r="Q164" s="5"/>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5"/>
      <c r="Q165" s="5"/>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5"/>
      <c r="Q166" s="5"/>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5"/>
      <c r="Q167" s="5"/>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5"/>
      <c r="Q168" s="5"/>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5"/>
      <c r="Q169" s="5"/>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5"/>
      <c r="Q170" s="5"/>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5"/>
      <c r="Q171" s="5"/>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5"/>
      <c r="Q172" s="5"/>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5"/>
      <c r="Q173" s="5"/>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5"/>
      <c r="Q174" s="5"/>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5"/>
      <c r="Q175" s="5"/>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5"/>
      <c r="Q176" s="5"/>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5"/>
      <c r="Q177" s="5"/>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5"/>
      <c r="Q178" s="5"/>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5"/>
      <c r="Q179" s="5"/>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5"/>
      <c r="Q180" s="5"/>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5"/>
      <c r="Q181" s="5"/>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5"/>
      <c r="Q182" s="5"/>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5"/>
      <c r="Q183" s="5"/>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5"/>
      <c r="Q184" s="5"/>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5"/>
      <c r="Q185" s="5"/>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5"/>
      <c r="Q186" s="5"/>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5"/>
      <c r="Q187" s="5"/>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5"/>
      <c r="Q188" s="5"/>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5"/>
      <c r="Q189" s="5"/>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5"/>
      <c r="Q190" s="5"/>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5"/>
      <c r="Q191" s="5"/>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5"/>
      <c r="Q192" s="5"/>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5"/>
      <c r="Q193" s="5"/>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5"/>
      <c r="Q194" s="5"/>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5"/>
      <c r="Q195" s="5"/>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5"/>
      <c r="Q196" s="5"/>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5"/>
      <c r="Q197" s="5"/>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5"/>
      <c r="Q198" s="5"/>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5"/>
      <c r="Q199" s="5"/>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5"/>
      <c r="Q200" s="5"/>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5"/>
      <c r="Q201" s="5"/>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5"/>
      <c r="Q202" s="5"/>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5"/>
      <c r="Q203" s="5"/>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5"/>
      <c r="Q204" s="5"/>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5"/>
      <c r="Q205" s="5"/>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5"/>
      <c r="Q206" s="5"/>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5"/>
      <c r="Q207" s="5"/>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5"/>
      <c r="Q208" s="5"/>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5"/>
      <c r="Q209" s="5"/>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5"/>
      <c r="Q210" s="5"/>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5"/>
      <c r="Q211" s="5"/>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5"/>
      <c r="Q212" s="5"/>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5"/>
      <c r="Q213" s="5"/>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5"/>
      <c r="Q214" s="5"/>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5"/>
      <c r="Q215" s="5"/>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5"/>
      <c r="Q216" s="5"/>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5"/>
      <c r="Q217" s="5"/>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5"/>
      <c r="Q218" s="5"/>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5"/>
      <c r="Q219" s="5"/>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5"/>
      <c r="Q220" s="5"/>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5"/>
      <c r="Q221" s="5"/>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5"/>
      <c r="Q222" s="5"/>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5"/>
      <c r="Q223" s="5"/>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5"/>
      <c r="Q224" s="5"/>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5"/>
      <c r="Q225" s="5"/>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5"/>
      <c r="Q226" s="5"/>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5"/>
      <c r="Q227" s="5"/>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5"/>
      <c r="Q228" s="5"/>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5"/>
      <c r="Q229" s="5"/>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5"/>
      <c r="Q230" s="5"/>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5"/>
      <c r="Q231" s="5"/>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5"/>
      <c r="Q232" s="5"/>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5"/>
      <c r="Q233" s="5"/>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5"/>
      <c r="Q234" s="5"/>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5"/>
      <c r="Q235" s="5"/>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5"/>
      <c r="Q236" s="5"/>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5"/>
      <c r="Q237" s="5"/>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5"/>
      <c r="Q238" s="5"/>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5"/>
      <c r="Q239" s="5"/>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5"/>
      <c r="Q240" s="5"/>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5"/>
      <c r="Q241" s="5"/>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5"/>
      <c r="Q242" s="5"/>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5"/>
      <c r="Q243" s="5"/>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5"/>
      <c r="Q244" s="5"/>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5"/>
      <c r="Q245" s="5"/>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5"/>
      <c r="Q246" s="5"/>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5"/>
      <c r="Q247" s="5"/>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5"/>
      <c r="Q248" s="5"/>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5"/>
      <c r="Q249" s="5"/>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5"/>
      <c r="Q250" s="5"/>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5"/>
      <c r="Q251" s="5"/>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5"/>
      <c r="Q252" s="5"/>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5"/>
      <c r="Q253" s="5"/>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5"/>
      <c r="Q254" s="5"/>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5"/>
      <c r="Q255" s="5"/>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5"/>
      <c r="Q256" s="5"/>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5"/>
      <c r="Q257" s="5"/>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5"/>
      <c r="Q258" s="5"/>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5"/>
      <c r="Q259" s="5"/>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5"/>
      <c r="Q260" s="5"/>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5"/>
      <c r="Q261" s="5"/>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5"/>
      <c r="Q262" s="5"/>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5"/>
      <c r="Q263" s="5"/>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5"/>
      <c r="Q264" s="5"/>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5"/>
      <c r="Q265" s="5"/>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5"/>
      <c r="Q266" s="5"/>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5"/>
      <c r="Q267" s="5"/>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5"/>
      <c r="Q268" s="5"/>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5"/>
      <c r="Q269" s="5"/>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5"/>
      <c r="Q270" s="5"/>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5"/>
      <c r="Q271" s="5"/>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5"/>
      <c r="Q272" s="5"/>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5"/>
      <c r="Q273" s="5"/>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5"/>
      <c r="Q274" s="5"/>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5"/>
      <c r="Q275" s="5"/>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5"/>
      <c r="Q276" s="5"/>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5"/>
      <c r="Q277" s="5"/>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5"/>
      <c r="Q278" s="5"/>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5"/>
      <c r="Q279" s="5"/>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5"/>
      <c r="Q280" s="5"/>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5"/>
      <c r="Q281" s="5"/>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5"/>
      <c r="Q282" s="5"/>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5"/>
      <c r="Q283" s="5"/>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5"/>
      <c r="Q284" s="5"/>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5"/>
      <c r="Q285" s="5"/>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5"/>
      <c r="Q286" s="5"/>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5"/>
      <c r="Q287" s="5"/>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5"/>
      <c r="Q288" s="5"/>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5"/>
      <c r="Q289" s="5"/>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5"/>
      <c r="Q290" s="5"/>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5"/>
      <c r="Q291" s="5"/>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4" t="s">
        <v>287</v>
      </c>
      <c r="B1" s="224" t="s">
        <v>288</v>
      </c>
      <c r="C1" s="225" t="s">
        <v>289</v>
      </c>
      <c r="D1" s="225" t="s">
        <v>290</v>
      </c>
      <c r="E1" s="225" t="s">
        <v>291</v>
      </c>
      <c r="F1" s="225" t="s">
        <v>292</v>
      </c>
      <c r="G1" s="225" t="s">
        <v>293</v>
      </c>
      <c r="H1" s="226" t="s">
        <v>294</v>
      </c>
      <c r="I1" s="225" t="s">
        <v>295</v>
      </c>
      <c r="J1" s="225" t="s">
        <v>296</v>
      </c>
      <c r="K1" s="225" t="s">
        <v>297</v>
      </c>
      <c r="L1" s="225" t="s">
        <v>298</v>
      </c>
      <c r="M1" s="225" t="s">
        <v>299</v>
      </c>
      <c r="N1" s="225" t="s">
        <v>300</v>
      </c>
      <c r="O1" s="225" t="s">
        <v>301</v>
      </c>
      <c r="P1" s="225" t="s">
        <v>302</v>
      </c>
      <c r="Q1" s="225" t="s">
        <v>303</v>
      </c>
      <c r="R1" s="225" t="s">
        <v>304</v>
      </c>
      <c r="S1" s="225" t="s">
        <v>305</v>
      </c>
      <c r="T1" s="227" t="s">
        <v>306</v>
      </c>
      <c r="U1" s="227" t="s">
        <v>236</v>
      </c>
      <c r="V1" s="225" t="s">
        <v>241</v>
      </c>
      <c r="W1" s="225" t="s">
        <v>307</v>
      </c>
      <c r="X1" s="228" t="s">
        <v>308</v>
      </c>
      <c r="Y1" s="225" t="s">
        <v>309</v>
      </c>
      <c r="Z1" s="229" t="s">
        <v>310</v>
      </c>
      <c r="AA1" s="229" t="s">
        <v>311</v>
      </c>
      <c r="AB1" s="229" t="s">
        <v>312</v>
      </c>
      <c r="AC1" s="229" t="s">
        <v>313</v>
      </c>
      <c r="AD1" s="229" t="s">
        <v>314</v>
      </c>
      <c r="AE1" s="229" t="s">
        <v>315</v>
      </c>
      <c r="AF1" s="229" t="s">
        <v>316</v>
      </c>
      <c r="AG1" s="229" t="s">
        <v>317</v>
      </c>
      <c r="AH1" s="229" t="s">
        <v>318</v>
      </c>
      <c r="AI1" s="225" t="s">
        <v>319</v>
      </c>
      <c r="AJ1" s="225" t="s">
        <v>320</v>
      </c>
    </row>
    <row r="2" ht="12.75" customHeight="1"/>
    <row r="3" ht="12.75" customHeight="1">
      <c r="A3" s="5" t="str">
        <f>Summary!P7</f>
        <v>BA_A_001</v>
      </c>
      <c r="B3" s="5" t="str">
        <f>Summary!P9</f>
        <v>Local</v>
      </c>
      <c r="C3" s="5" t="str">
        <f>IF(Summary!P23="0",Summary!P23,Summary!P25)</f>
        <v/>
      </c>
      <c r="D3" s="230">
        <f>Summary!P33</f>
        <v>1700</v>
      </c>
      <c r="E3" s="230" t="str">
        <f>IDE!$L$49</f>
        <v>Ottoman</v>
      </c>
      <c r="F3" s="5" t="str">
        <f>Summary!P35</f>
        <v>Vernac.</v>
      </c>
      <c r="G3" s="5">
        <f>Summary!E37</f>
        <v>0</v>
      </c>
      <c r="H3" s="5" t="str">
        <f>Summary!P37</f>
        <v>Private</v>
      </c>
      <c r="I3" s="5">
        <f>Summary!E39</f>
        <v>2</v>
      </c>
      <c r="J3" s="5" t="str">
        <f>IDE!F66</f>
        <v/>
      </c>
      <c r="K3" s="5">
        <f>I3+J3</f>
        <v>2</v>
      </c>
      <c r="L3" s="5" t="str">
        <f>IDE!H37</f>
        <v>Residential </v>
      </c>
      <c r="M3" s="5" t="str">
        <f>Summary!P41</f>
        <v>No use</v>
      </c>
      <c r="N3" s="5" t="str">
        <f>Summary!P43</f>
        <v/>
      </c>
      <c r="O3" s="5" t="str">
        <f>Summary!P45</f>
        <v/>
      </c>
      <c r="P3" s="5" t="str">
        <f>Summary!P47</f>
        <v/>
      </c>
      <c r="Q3" s="5" t="str">
        <f>Summary!E55</f>
        <v>cultural</v>
      </c>
      <c r="R3" s="5" t="str">
        <f>Summary!E57</f>
        <v>-</v>
      </c>
      <c r="S3" s="5" t="str">
        <f>Summary!E59</f>
        <v>-</v>
      </c>
      <c r="T3" s="231">
        <f>Summary!N67</f>
        <v>39</v>
      </c>
      <c r="U3" s="232" t="str">
        <f>Summary!N69</f>
        <v>low damage</v>
      </c>
      <c r="V3" s="232" t="str">
        <f>Summary!N71</f>
        <v>low vulnerability</v>
      </c>
      <c r="W3" s="5" t="str">
        <f>Summary!P78</f>
        <v>#REF!</v>
      </c>
      <c r="X3" s="233" t="str">
        <f>Summary!P80</f>
        <v>#REF!</v>
      </c>
      <c r="Y3" s="5"/>
      <c r="Z3" s="5">
        <f>IF(IDE!N75="IDE",1,0)</f>
        <v>1</v>
      </c>
      <c r="AA3" s="5">
        <f>IF(IDE!N77="ART",2,0)</f>
        <v>0</v>
      </c>
      <c r="AB3" s="5">
        <f>IF(IDE!N79="TEC",2,0)</f>
        <v>0</v>
      </c>
      <c r="AC3" s="5">
        <f>IF(IDE!N81="RAR",3,0)</f>
        <v>0</v>
      </c>
      <c r="AD3" s="5">
        <f>IF(IDE!N83="COM",1,0)</f>
        <v>0</v>
      </c>
      <c r="AE3" s="5">
        <f>IF(IDE!N85="EDU",1,0)</f>
        <v>0</v>
      </c>
      <c r="AF3" s="5">
        <f>IF(IDE!N87="POL",2,0)</f>
        <v>0</v>
      </c>
      <c r="AG3" s="5">
        <f>IF(IDE!N89="FUN",1,0)</f>
        <v>0</v>
      </c>
      <c r="AH3" s="5">
        <f>IF(IDE!N91="ECO",1,0)</f>
        <v>0</v>
      </c>
      <c r="AI3" s="5">
        <f>SUM(Z3:AH3)</f>
        <v>1</v>
      </c>
      <c r="AJ3" s="5" t="str">
        <f>IF(AI3=0,"no value",IF(AI3=1,"Low value",IF(AC3=3,"very high value",IF(AI3&lt;=3,"Medium value",IF(AI3&gt;=4,"High value")))))</f>
        <v>Low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