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DE" sheetId="1" r:id="rId4"/>
    <sheet state="visible" name="Consistency_old building" sheetId="2" r:id="rId5"/>
    <sheet state="hidden" name="Consistency_new buildings" sheetId="3" r:id="rId6"/>
    <sheet state="visible" name="Damage " sheetId="4" r:id="rId7"/>
    <sheet state="visible" name="Vulnerability" sheetId="5" r:id="rId8"/>
    <sheet state="visible" name="Construction Stability" sheetId="6" r:id="rId9"/>
    <sheet state="visible" name="Summary" sheetId="7" r:id="rId10"/>
    <sheet state="visible" name="exp_GIS" sheetId="8" r:id="rId11"/>
  </sheets>
  <definedNames/>
  <calcPr/>
  <extLst>
    <ext uri="GoogleSheetsCustomDataVersion1">
      <go:sheetsCustomData xmlns:go="http://customooxmlschemas.google.com/" r:id="rId12" roundtripDataSignature="AMtx7mjeL83w5tMSpFNsS/fe5GjlnYT1SQ=="/>
    </ext>
  </extLst>
</workbook>
</file>

<file path=xl/comments1.xml><?xml version="1.0" encoding="utf-8"?>
<comments xmlns:r="http://schemas.openxmlformats.org/officeDocument/2006/relationships" xmlns="http://schemas.openxmlformats.org/spreadsheetml/2006/main">
  <authors>
    <author/>
  </authors>
  <commentList>
    <comment authorId="0" ref="N65">
      <text>
        <t xml:space="preserve">======
ID#AAAAH2swa2M
    (2019-02-13 04:49:12)
Refer to the image on the right.</t>
      </text>
    </comment>
    <comment authorId="0" ref="F69">
      <text>
        <t xml:space="preserve">======
ID#AAAAH2swa3s
    (2019-02-13 04:49:12)
Total area (in horizontal view) in direction x of the resistant elements. 
Note: only full elements have to be considered. Cut off from the calculation windows and doors.</t>
      </text>
    </comment>
    <comment authorId="0" ref="N63">
      <text>
        <t xml:space="preserve">======
ID#AAAAH2swa38
    (2019-02-13 04:49:12)
Presence of additional buildings on the parcel (whether annex or service buildings). Yes or NO is to be entered.</t>
      </text>
    </comment>
    <comment authorId="0" ref="F65">
      <text>
        <t xml:space="preserve">======
ID#AAAAH2swa1Q
    (2019-02-13 04:49:12)
The number of floors of the building is to be entered. In case of visible height of the roof floor and/or presence of dormer windows, the roof floor is considered as a floor.</t>
      </text>
    </comment>
    <comment authorId="0" ref="N69">
      <text>
        <t xml:space="preserve">======
ID#AAAAH2swa20
    (2019-02-13 04:49:12)
Total area (in horizontal view) in direction x or y of the resistant elements. 
Note: only full elements have to be considered. Cut off from the calculation windows and doors.</t>
      </text>
    </comment>
    <comment authorId="0" ref="F67">
      <text>
        <t xml:space="preserve">======
ID#AAAAH2swa2s
    (2019-02-13 04:49:12)
Refer to the image on the right.</t>
      </text>
    </comment>
    <comment authorId="0" ref="N33">
      <text>
        <t xml:space="preserve">======
ID#AAAAH2swa3w
Building Type    (2019-02-13 04:49:11)
- Simple Vernacular
- Composite Vernacular
- Compound
- Liwan
- Special Building (Bath, Mosque, etc.) 
- New building</t>
      </text>
    </comment>
    <comment authorId="0" ref="F61">
      <text>
        <t xml:space="preserve">======
ID#AAAAH2swa2Y
    (2019-02-13 04:49:11)
The area of the parcel is to be entered in sqm</t>
      </text>
    </comment>
  </commentList>
  <extLst>
    <ext uri="GoogleSheetsCustomDataVersion1">
      <go:sheetsCustomData xmlns:go="http://customooxmlschemas.google.com/" r:id="rId1" roundtripDataSignature="AMtx7mity/F30w1bWQs/Ce0IBHISoBpIbQ=="/>
    </ext>
  </extLst>
</comments>
</file>

<file path=xl/comments2.xml><?xml version="1.0" encoding="utf-8"?>
<comments xmlns:r="http://schemas.openxmlformats.org/officeDocument/2006/relationships" xmlns="http://schemas.openxmlformats.org/spreadsheetml/2006/main">
  <authors>
    <author/>
  </authors>
  <commentList>
    <comment authorId="0" ref="D45">
      <text>
        <t xml:space="preserve">======
ID#AAAAH2swa4A
    (2019-02-13 04:49:14)
check whether the colours of the facades are consistent with the traditional ones. Mark “ok” if the colors are those from the original building materials.</t>
      </text>
    </comment>
    <comment authorId="0" ref="D50">
      <text>
        <t xml:space="preserve">======
ID#AAAAH2swa10
    (2019-02-13 04:49:14)
check whether the decorative elements are in conflict with the historic context. The mark is “ok” if the decorative elements are not in conflict with the traditional ones.</t>
      </text>
    </comment>
    <comment authorId="0" ref="D61">
      <text>
        <t xml:space="preserve">======
ID#AAAAH2swa3I
    (2019-02-13 04:49:14)
check the presence of technological superpositions (additions) on the street facade of the building. The evaluation is “ok” if there are not technological superfetations (additions) visible on the facade.</t>
      </text>
    </comment>
    <comment authorId="0" ref="D55">
      <text>
        <t xml:space="preserve">======
ID#AAAAH2swa2k
    (2019-02-13 04:49:14)
check the presence of not structural superpositions (additions) on the street facade of the building. The evaluation is “ok” if there are not visible additions of this kind on the facade.</t>
      </text>
    </comment>
    <comment authorId="0" ref="D13">
      <text>
        <t xml:space="preserve">======
ID#AAAAH2swa2A
    (2019-02-13 04:49:13)
check alignment of the building front compared to the built line of the context (street or square). The evaluation is defined as “ok” if there are no new added volumes that changed the original alignment with the built line of the street.</t>
      </text>
    </comment>
    <comment authorId="0" ref="D18">
      <text>
        <t xml:space="preserve">======
ID#AAAAH2swa2E
    (2019-02-13 04:49:13)
check the overall volume of the building and whether protruding and/or intruding elements were added to the original facade. Mark “ok” if there are no added volumes to the original.</t>
      </text>
    </comment>
    <comment authorId="0" ref="D8">
      <text>
        <t xml:space="preserve">======
ID#AAAAH2swa2g
    (2019-02-13 04:49:13)
check if the number of floors is the original one or new stories have been added. The evaluation is “ok” if the number of floor is the original.</t>
      </text>
    </comment>
    <comment authorId="0" ref="D35">
      <text>
        <t xml:space="preserve">======
ID#AAAAH2swa3M
    (2019-02-13 04:49:13)
check the finishing material of the facade. Mark “ok” if the finishing materials are not in conflict with the traditional one (natural stones, mud bricks, plaster).</t>
      </text>
    </comment>
    <comment authorId="0" ref="D23">
      <text>
        <t xml:space="preserve">======
ID#AAAAH2swa24
    (2019-02-13 04:49:13)
check the facade layout (vertical and horizontal symmetric axes), the position, dimension, proportion and rithm of the openings. Mark “ok” if new openings have not drastically interfeared  with the original façade layout.</t>
      </text>
    </comment>
    <comment authorId="0" ref="D40">
      <text>
        <t xml:space="preserve">======
ID#AAAAH2swa3U
    (2019-02-13 04:49:13)
check the windows and doors frame materials. The mark is “ok” if the materials used are consistent with traditional and door and window frames.</t>
      </text>
    </comment>
    <comment authorId="0" ref="D29">
      <text>
        <t xml:space="preserve">======
ID#AAAAH2swa1Y
    (2019-02-13 04:49:13)
check the roof shape and the number and shape of the pitches. Check also the presence of dormer windows. Mark  “ok” if the roof design respect the traditional one.</t>
      </text>
    </comment>
  </commentList>
  <extLst>
    <ext uri="GoogleSheetsCustomDataVersion1">
      <go:sheetsCustomData xmlns:go="http://customooxmlschemas.google.com/" r:id="rId1" roundtripDataSignature="AMtx7mhkI6VX3qfKsq86QckPmR+H8yP2Ng=="/>
    </ext>
  </extLst>
</comments>
</file>

<file path=xl/comments3.xml><?xml version="1.0" encoding="utf-8"?>
<comments xmlns:r="http://schemas.openxmlformats.org/officeDocument/2006/relationships" xmlns="http://schemas.openxmlformats.org/spreadsheetml/2006/main">
  <authors>
    <author/>
  </authors>
  <commentList>
    <comment authorId="0" ref="F57">
      <text>
        <t xml:space="preserve">======
ID#AAAAH2swa3k
    (2019-02-13 04:49:18)
The building has to be considered destroyed if all the structural elements are completely destroyed.</t>
      </text>
    </comment>
    <comment authorId="0" ref="F52">
      <text>
        <t xml:space="preserve">======
ID#AAAAH2swa1k
    (2019-02-13 04:49:18)
Insert the percentage of failure</t>
      </text>
    </comment>
    <comment authorId="0" ref="F51">
      <text>
        <t xml:space="preserve">======
ID#AAAAH2swa3Y
Enter the code for the cause(s) of failure(s)    (2019-02-13 04:49:18)
Natural (Decay) = N
Human (war damage) = H
Structural (built in or indirectly cause by human intervention = S</t>
      </text>
    </comment>
    <comment authorId="0" ref="F42">
      <text>
        <t xml:space="preserve">======
ID#AAAAH2swa3c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46">
      <text>
        <t xml:space="preserve">======
ID#AAAAH2swa3g
Enter the code for flooring material    (2019-02-13 04:49:17)
Earth = FEA
Tile = FTL
Wood = FWD
Other (in the note write the description) = OTMAT</t>
      </text>
    </comment>
    <comment authorId="0" ref="F44">
      <text>
        <t xml:space="preserve">======
ID#AAAAH2swa1c
    (2019-02-13 04:49:17)
Insert the percentage of failure</t>
      </text>
    </comment>
    <comment authorId="0" ref="F43">
      <text>
        <t xml:space="preserve">======
ID#AAAAH2swa1s
Enter the code for the cause(s) of failure(s)    (2019-02-13 04:49:17)
Natural (Decay) = N
Human (war damage) = H
Structural (built in or indirectly cause by human intervention) = S</t>
      </text>
    </comment>
    <comment authorId="0" ref="F36">
      <text>
        <t xml:space="preserve">======
ID#AAAAH2swa3A
    (2019-02-13 04:49:17)
Insert the percentage of failure</t>
      </text>
    </comment>
    <comment authorId="0" ref="F38">
      <text>
        <t xml:space="preserve">======
ID#AAAAH2swa3E
Enter the code for flooring material    (2019-02-13 04:49:17)
Mud = FMD
Tile = FTL
Wood = FWD
Other (in the note write the description) = OTMAT</t>
      </text>
    </comment>
    <comment authorId="0" ref="F50">
      <text>
        <t xml:space="preserve">======
ID#AAAAH2swa1U
Enter the code for the type of failure    (2019-02-13 04:49:17)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35">
      <text>
        <t xml:space="preserve">======
ID#AAAAH2swa4E
Enter the code for the cause(s) of failure(s)    (2019-02-13 04:49:16)
Natural (Decay) = N
Human (war damage) = H
Structural (built in or indirectly cause by human intervention) = S</t>
      </text>
    </comment>
    <comment authorId="0" ref="F28">
      <text>
        <t xml:space="preserve">======
ID#AAAAH2swa1g
    (2019-02-13 04:49:16)
Insert the percentage of failure</t>
      </text>
    </comment>
    <comment authorId="0" ref="H22">
      <text>
        <t xml:space="preserve">======
ID#AAAAH2swa30
Shoruq Jaber    (2019-02-13 04:49:16)
add earth in the oprtions</t>
      </text>
    </comment>
    <comment authorId="0" ref="F27">
      <text>
        <t xml:space="preserve">======
ID#AAAAH2swa1o
Enter the code for the cause(s) of failure(s)    (2019-02-13 04:49:16)
Natural (Decay) = N
Human (war damage) = H
Structural (built in or indirectly cause by human intervention) = S</t>
      </text>
    </comment>
    <comment authorId="0" ref="F26">
      <text>
        <t xml:space="preserve">======
ID#AAAAH2swa2U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t>
      </text>
    </comment>
    <comment authorId="0" ref="F30">
      <text>
        <t xml:space="preserve">======
ID#AAAAH2swa34
Enter the code for flooring material    (2019-02-13 04:49:16)
Mud = FMD
Tile = FTL
Wood = FWD
Other (in the note write the description) = OTMAT</t>
      </text>
    </comment>
    <comment authorId="0" ref="F34">
      <text>
        <t xml:space="preserve">======
ID#AAAAH2swa2o
Enter the code for the type of failure    (2019-02-13 04:49:16)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F22">
      <text>
        <t xml:space="preserve">======
ID#AAAAH2swa2I
Enter the code for flooring material    (2019-02-13 04:49:15)
Mud = FMD
Tile = FTL
Wood = FWD
Concrete = FCT
Other (in the note write the description) = OTMAT</t>
      </text>
    </comment>
    <comment authorId="0" ref="F19">
      <text>
        <t xml:space="preserve">======
ID#AAAAH2swa3o
Enter the code for the cause(s) of failure(s)    (2019-02-13 04:49:15)
Natural (Decay) = N
Human (war damage) = H
Structural (built in or indirectly cause by human intervention) = S</t>
      </text>
    </comment>
    <comment authorId="0" ref="F14">
      <text>
        <t xml:space="preserve">======
ID#AAAAH2swa2Q
    (2019-02-13 04:49:15)
Enter the code for interior walls materials 
Wood = WWD
Mud = WMD
Brick = WBR
Stone = WST
Pebble &amp; Lime = WPL
Other (in the note write the description) = OTMAT</t>
      </text>
    </comment>
    <comment authorId="0" ref="F20">
      <text>
        <t xml:space="preserve">======
ID#AAAAH2swa18
    (2019-02-13 04:49:15)
Insert the percentage of failure</t>
      </text>
    </comment>
    <comment authorId="0" ref="F18">
      <text>
        <t xml:space="preserve">======
ID#AAAAH2swa1w
Enter the code for the type of failure    (2019-02-13 04:49:15)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 authorId="0" ref="H12">
      <text>
        <t xml:space="preserve">======
ID#AAAAH2swa2c
Shoruq Jaber    (2019-02-13 04:49:15)
add the 4 catergories</t>
      </text>
    </comment>
    <comment authorId="0" ref="F12">
      <text>
        <t xml:space="preserve">======
ID#AAAAH2swa3Q
    (2019-02-13 04:49:15)
Insert the percentage of failure</t>
      </text>
    </comment>
    <comment authorId="0" ref="F11">
      <text>
        <t xml:space="preserve">======
ID#AAAAH2swa14
Enter the code for the cause(s) of failure(s)    (2019-02-13 04:49:14)
Natural (Decay) = N
Human (war damage) = H
Structural (built in or indirectly cause by human intervention) = S</t>
      </text>
    </comment>
    <comment authorId="0" ref="F6">
      <text>
        <t xml:space="preserve">======
ID#AAAAH2swa2w
    (2019-02-13 04:49:14)
Enter the code for bearing walls materials 
Wood = WWD
Mud = WMD
Brick = WBR
Stone = WST
Pebble &amp; Lime = WPL
Other (in the note write the description) = OTMAT</t>
      </text>
    </comment>
    <comment authorId="0" ref="F10">
      <text>
        <t xml:space="preserve">======
ID#AAAAH2swa28
Enter the code for the type of failure    (2019-02-13 04:49:14)
Structural Damage: 
Settling = SS
Crack = SC
Deformation, strain = SD
Loss of elements/materials = SL
Breaking = SB
Material Crambling: 
Loss of cohesion = DL
Detaching of the surface layers = DD
Humidity: 
Water percolation = HW
Humidity Seepage = HS
Salt Efflorescence = HE
Biological: 
Musk, lichens = BM
Macro-Flora = BF
Animals/insects = BA
Other = OTTYP</t>
      </text>
    </comment>
  </commentList>
  <extLst>
    <ext uri="GoogleSheetsCustomDataVersion1">
      <go:sheetsCustomData xmlns:go="http://customooxmlschemas.google.com/" r:id="rId1" roundtripDataSignature="AMtx7minvp5fbcjZVhMMyqKhWd6R+tN94Q=="/>
    </ext>
  </extLst>
</comments>
</file>

<file path=xl/sharedStrings.xml><?xml version="1.0" encoding="utf-8"?>
<sst xmlns="http://schemas.openxmlformats.org/spreadsheetml/2006/main" count="499" uniqueCount="328">
  <si>
    <t xml:space="preserve"> </t>
  </si>
  <si>
    <t xml:space="preserve">Only Orage Cells are to be </t>
  </si>
  <si>
    <t>General Information</t>
  </si>
  <si>
    <t>Code</t>
  </si>
  <si>
    <t>Building Code</t>
  </si>
  <si>
    <t>KN_A_127</t>
  </si>
  <si>
    <t>Class of  Importance</t>
  </si>
  <si>
    <t>Local</t>
  </si>
  <si>
    <t>National</t>
  </si>
  <si>
    <t>Filled in by</t>
  </si>
  <si>
    <t>Nima Sayes</t>
  </si>
  <si>
    <r>
      <rPr>
        <rFont val="Arial"/>
        <color theme="1"/>
        <sz val="10.0"/>
      </rPr>
      <t>Date (dd mm yyyy)</t>
    </r>
  </si>
  <si>
    <t>Building code</t>
  </si>
  <si>
    <t>Location</t>
  </si>
  <si>
    <t>Code &amp; Value</t>
  </si>
  <si>
    <t>Municipality</t>
  </si>
  <si>
    <t>Kafr Nima village council</t>
  </si>
  <si>
    <t xml:space="preserve">Town/Village    </t>
  </si>
  <si>
    <t>Kafr Nima \ Ramallah</t>
  </si>
  <si>
    <t>Parcel Number</t>
  </si>
  <si>
    <r>
      <rPr>
        <rFont val="Arial"/>
        <color theme="1"/>
        <sz val="10.0"/>
      </rPr>
      <t>Address</t>
    </r>
    <r>
      <rPr>
        <rFont val="Arial"/>
        <color theme="1"/>
        <sz val="10.0"/>
      </rPr>
      <t xml:space="preserve"> </t>
    </r>
  </si>
  <si>
    <t>Kafr Nima ,historic center , al-njma - basin 11</t>
  </si>
  <si>
    <t>Building Main Features</t>
  </si>
  <si>
    <t>Building Construction Type</t>
  </si>
  <si>
    <t xml:space="preserve">Residantial </t>
  </si>
  <si>
    <t>Compound</t>
  </si>
  <si>
    <t>Vernac.</t>
  </si>
  <si>
    <t>Composite</t>
  </si>
  <si>
    <t>Liwan</t>
  </si>
  <si>
    <t>Special</t>
  </si>
  <si>
    <t>New</t>
  </si>
  <si>
    <t># People living in</t>
  </si>
  <si>
    <t>Property type</t>
  </si>
  <si>
    <t>Private</t>
  </si>
  <si>
    <t>Public</t>
  </si>
  <si>
    <t>Waqf</t>
  </si>
  <si>
    <t>Uncertain</t>
  </si>
  <si>
    <t>Present Use (function)</t>
  </si>
  <si>
    <t>original use</t>
  </si>
  <si>
    <t xml:space="preserve">Residential </t>
  </si>
  <si>
    <t>ground floor</t>
  </si>
  <si>
    <t>No use</t>
  </si>
  <si>
    <t>Residence</t>
  </si>
  <si>
    <t xml:space="preserve">Productive </t>
  </si>
  <si>
    <t>Social</t>
  </si>
  <si>
    <t>Other</t>
  </si>
  <si>
    <t xml:space="preserve">1st floor     </t>
  </si>
  <si>
    <t>-</t>
  </si>
  <si>
    <t>Treatment Chronology</t>
  </si>
  <si>
    <t>Year</t>
  </si>
  <si>
    <t>Construction period</t>
  </si>
  <si>
    <t>Construction era</t>
  </si>
  <si>
    <t>British</t>
  </si>
  <si>
    <t>1.</t>
  </si>
  <si>
    <r>
      <rPr>
        <rFont val="Arial"/>
        <color theme="1"/>
        <sz val="10.0"/>
      </rPr>
      <t>Recon./Restor.</t>
    </r>
  </si>
  <si>
    <t>2.</t>
  </si>
  <si>
    <r>
      <rPr>
        <rFont val="Arial"/>
        <color theme="1"/>
        <sz val="10.0"/>
      </rPr>
      <t>Recon./Restor.</t>
    </r>
  </si>
  <si>
    <t>3.</t>
  </si>
  <si>
    <r>
      <rPr>
        <rFont val="Arial"/>
        <color theme="1"/>
        <sz val="10.0"/>
      </rPr>
      <t>Recon./Restor.</t>
    </r>
  </si>
  <si>
    <t>Physical Features</t>
  </si>
  <si>
    <t>Values/description</t>
  </si>
  <si>
    <t>Values</t>
  </si>
  <si>
    <t>Parcel area</t>
  </si>
  <si>
    <t>Additional buildings on the parcel</t>
  </si>
  <si>
    <t>Yes</t>
  </si>
  <si>
    <t>Number of floors</t>
  </si>
  <si>
    <t>Average floors height</t>
  </si>
  <si>
    <t>number of added floors</t>
  </si>
  <si>
    <t>Average covered area</t>
  </si>
  <si>
    <r>
      <rPr>
        <rFont val="Arial"/>
        <color theme="1"/>
        <sz val="10.0"/>
      </rPr>
      <t>Area of resistant elements (Ax)</t>
    </r>
  </si>
  <si>
    <r>
      <rPr>
        <rFont val="Arial"/>
        <color theme="1"/>
        <sz val="10.0"/>
      </rPr>
      <t>Area of resistant el. (Ay)</t>
    </r>
  </si>
  <si>
    <t>Value Attributes</t>
  </si>
  <si>
    <t>Approach and Treatments suggested</t>
  </si>
  <si>
    <t>Pre-islamic</t>
  </si>
  <si>
    <t>Islamic</t>
  </si>
  <si>
    <t>Ottoman</t>
  </si>
  <si>
    <t>Jordanian</t>
  </si>
  <si>
    <t>Modern</t>
  </si>
  <si>
    <t>cultural</t>
  </si>
  <si>
    <t>Identity                      (IDE)</t>
  </si>
  <si>
    <t>Artistic                      (ART)</t>
  </si>
  <si>
    <t>Technical                  (TEC)</t>
  </si>
  <si>
    <t>Rarity                       (RAR)</t>
  </si>
  <si>
    <t>social</t>
  </si>
  <si>
    <t>Community              (COM)</t>
  </si>
  <si>
    <t>Educational              (EDU)</t>
  </si>
  <si>
    <t>second floor</t>
  </si>
  <si>
    <t>Political                    (POL)</t>
  </si>
  <si>
    <t>econ.</t>
  </si>
  <si>
    <t>Functional                (FUN)</t>
  </si>
  <si>
    <t>Economic                 (ECO)</t>
  </si>
  <si>
    <t>Existing Documentation</t>
  </si>
  <si>
    <t>first floor</t>
  </si>
  <si>
    <t>CONSISTENCY ANALYSIS</t>
  </si>
  <si>
    <t>OLD BUILDINGS</t>
  </si>
  <si>
    <t>code (1=not ok, 0=ok)</t>
  </si>
  <si>
    <t xml:space="preserve">note </t>
  </si>
  <si>
    <t>SUM</t>
  </si>
  <si>
    <t>Height</t>
  </si>
  <si>
    <t>Alignment</t>
  </si>
  <si>
    <t>Volume</t>
  </si>
  <si>
    <t>Façade Composition</t>
  </si>
  <si>
    <t>Roof Design</t>
  </si>
  <si>
    <t>Finishing Material</t>
  </si>
  <si>
    <t>Windows and Doors Frames</t>
  </si>
  <si>
    <t>Color</t>
  </si>
  <si>
    <t>Decorative Elements</t>
  </si>
  <si>
    <t>Not Structural Additions (extensions)</t>
  </si>
  <si>
    <t>Technological Additions (extensions)</t>
  </si>
  <si>
    <r>
      <rPr>
        <rFont val="Arial"/>
        <b/>
        <color theme="1"/>
        <sz val="10.0"/>
      </rPr>
      <t>RECOMMENDED PROJECT</t>
    </r>
    <r>
      <rPr>
        <rFont val="Arial"/>
        <b/>
        <color theme="1"/>
        <sz val="10.0"/>
      </rPr>
      <t xml:space="preserve"> relating to consistency with Prizren historic context</t>
    </r>
  </si>
  <si>
    <t xml:space="preserve"> SUGGESTED SOLUTIONS:</t>
  </si>
  <si>
    <t>No Intervention</t>
  </si>
  <si>
    <t>Adjust</t>
  </si>
  <si>
    <t>Integrate</t>
  </si>
  <si>
    <t>NEW BUILDINGS</t>
  </si>
  <si>
    <r>
      <rPr>
        <rFont val="Arial"/>
        <color theme="1"/>
        <sz val="10.0"/>
      </rPr>
      <t>Colo</t>
    </r>
    <r>
      <rPr>
        <rFont val="Arial"/>
        <color theme="1"/>
        <sz val="10.0"/>
      </rPr>
      <t>u</t>
    </r>
    <r>
      <rPr>
        <rFont val="Arial"/>
        <color theme="1"/>
        <sz val="10.0"/>
      </rPr>
      <t>r</t>
    </r>
  </si>
  <si>
    <r>
      <rPr>
        <rFont val="Arial"/>
        <color theme="1"/>
        <sz val="10.0"/>
      </rPr>
      <t>Not Structural Superfetation</t>
    </r>
  </si>
  <si>
    <r>
      <rPr>
        <rFont val="Arial"/>
        <color theme="1"/>
        <sz val="10.0"/>
      </rPr>
      <t>Technological Superfetation</t>
    </r>
  </si>
  <si>
    <r>
      <rPr>
        <rFont val="Arial"/>
        <b/>
        <color theme="1"/>
        <sz val="10.0"/>
      </rPr>
      <t>RECOMMENDED PROJECT relating to consistency with Prizren historic context</t>
    </r>
  </si>
  <si>
    <t>DAMAGE ANALYSIS</t>
  </si>
  <si>
    <t>code</t>
  </si>
  <si>
    <t>notes</t>
  </si>
  <si>
    <t>Load Bearing Walls (ext.)</t>
  </si>
  <si>
    <r>
      <rPr>
        <rFont val="Arial"/>
        <color theme="1"/>
        <sz val="10.0"/>
      </rPr>
      <t>Constr. Materials</t>
    </r>
  </si>
  <si>
    <t>stone</t>
  </si>
  <si>
    <t>wood</t>
  </si>
  <si>
    <t>mud</t>
  </si>
  <si>
    <t>brick</t>
  </si>
  <si>
    <t>pebble/lime</t>
  </si>
  <si>
    <t>other</t>
  </si>
  <si>
    <t>Type of Failure</t>
  </si>
  <si>
    <t>structural</t>
  </si>
  <si>
    <t>s\ bm</t>
  </si>
  <si>
    <t>crumbling</t>
  </si>
  <si>
    <t>humidity</t>
  </si>
  <si>
    <t>biological</t>
  </si>
  <si>
    <t>Causes of Failure</t>
  </si>
  <si>
    <t>natural</t>
  </si>
  <si>
    <t>human</t>
  </si>
  <si>
    <t>% Failure</t>
  </si>
  <si>
    <t>Interior Walls</t>
  </si>
  <si>
    <r>
      <rPr>
        <rFont val="Arial"/>
        <color theme="1"/>
        <sz val="10.0"/>
      </rPr>
      <t>Constr. Materials</t>
    </r>
  </si>
  <si>
    <t>sd</t>
  </si>
  <si>
    <t>Ground Floor</t>
  </si>
  <si>
    <r>
      <rPr>
        <rFont val="Arial"/>
        <color theme="1"/>
        <sz val="10.0"/>
      </rPr>
      <t>Constr. Materials</t>
    </r>
  </si>
  <si>
    <t>earth</t>
  </si>
  <si>
    <t>tile</t>
  </si>
  <si>
    <t>concrete</t>
  </si>
  <si>
    <t>sl</t>
  </si>
  <si>
    <t>First Floor</t>
  </si>
  <si>
    <r>
      <rPr>
        <rFont val="Arial"/>
        <color theme="1"/>
        <sz val="10.0"/>
      </rPr>
      <t>Constr. Materials</t>
    </r>
  </si>
  <si>
    <t>Second Floor</t>
  </si>
  <si>
    <r>
      <rPr>
        <rFont val="Arial"/>
        <color theme="1"/>
        <sz val="10.0"/>
      </rPr>
      <t>Constr. Materials</t>
    </r>
  </si>
  <si>
    <t>Roof Structure &amp; Covering</t>
  </si>
  <si>
    <r>
      <rPr>
        <rFont val="Arial"/>
        <color theme="1"/>
        <sz val="10.0"/>
      </rPr>
      <t>Constr. Materials</t>
    </r>
  </si>
  <si>
    <t>yes/no</t>
  </si>
  <si>
    <t>IS THE BUILDING DESTROYED ?</t>
  </si>
  <si>
    <t>no</t>
  </si>
  <si>
    <t>CALCULATION of the coefficient 'C'</t>
  </si>
  <si>
    <t>C is the coefficient used to define the Vulnerability degree of the building</t>
  </si>
  <si>
    <t>A.</t>
  </si>
  <si>
    <r>
      <rPr>
        <rFont val="Arial"/>
        <b/>
        <color theme="1"/>
        <sz val="10.0"/>
      </rPr>
      <t>Assumptions for unsurveyed units</t>
    </r>
  </si>
  <si>
    <t>A.1</t>
  </si>
  <si>
    <t>Tangent resistances at the ground level</t>
  </si>
  <si>
    <r>
      <rPr>
        <rFont val="Symbol"/>
        <b/>
        <color theme="1"/>
        <sz val="10.0"/>
      </rPr>
      <t>t</t>
    </r>
    <r>
      <rPr>
        <rFont val="Arial"/>
        <b/>
        <color theme="1"/>
        <sz val="10.0"/>
      </rPr>
      <t>k</t>
    </r>
  </si>
  <si>
    <r>
      <rPr>
        <rFont val="Arial"/>
        <color theme="1"/>
        <sz val="10.0"/>
      </rPr>
      <t>t/sqm</t>
    </r>
  </si>
  <si>
    <t>pebble stone wall</t>
  </si>
  <si>
    <r>
      <rPr>
        <rFont val="Arial"/>
        <color theme="1"/>
        <sz val="10.0"/>
      </rPr>
      <t>t/sqm</t>
    </r>
  </si>
  <si>
    <t>squared stone wall or brick wall</t>
  </si>
  <si>
    <t>A.2</t>
  </si>
  <si>
    <t xml:space="preserve">Walls specific weight </t>
  </si>
  <si>
    <t>pm</t>
  </si>
  <si>
    <t>t/cm</t>
  </si>
  <si>
    <t>A.3</t>
  </si>
  <si>
    <t>Floors permanent load</t>
  </si>
  <si>
    <t>ps</t>
  </si>
  <si>
    <r>
      <rPr>
        <rFont val="Arial"/>
        <color theme="1"/>
        <sz val="10.0"/>
      </rPr>
      <t>t/sqm</t>
    </r>
  </si>
  <si>
    <t>wooden or steel floor</t>
  </si>
  <si>
    <r>
      <rPr>
        <rFont val="Arial"/>
        <color theme="1"/>
        <sz val="10.0"/>
      </rPr>
      <t>t/sqm</t>
    </r>
  </si>
  <si>
    <t>steel floor</t>
  </si>
  <si>
    <r>
      <rPr>
        <rFont val="Arial"/>
        <color theme="1"/>
        <sz val="10.0"/>
      </rPr>
      <t>t/sqm</t>
    </r>
  </si>
  <si>
    <t>reinforced concrete floor</t>
  </si>
  <si>
    <t>B.</t>
  </si>
  <si>
    <t>Conventional resistance</t>
  </si>
  <si>
    <t>B.1</t>
  </si>
  <si>
    <t>number of floors (including the test floor)</t>
  </si>
  <si>
    <t>N</t>
  </si>
  <si>
    <t>B.2</t>
  </si>
  <si>
    <t>average covered area (over the test floor)</t>
  </si>
  <si>
    <t>At</t>
  </si>
  <si>
    <r>
      <rPr>
        <rFont val="Arial"/>
        <color theme="1"/>
        <sz val="10.0"/>
      </rPr>
      <t>sqm</t>
    </r>
  </si>
  <si>
    <t>B.3</t>
  </si>
  <si>
    <t>Area x</t>
  </si>
  <si>
    <t>Ax*</t>
  </si>
  <si>
    <r>
      <rPr>
        <rFont val="Arial"/>
        <color theme="1"/>
        <sz val="10.0"/>
      </rPr>
      <t>sqm</t>
    </r>
  </si>
  <si>
    <t>B.4</t>
  </si>
  <si>
    <t>Area y</t>
  </si>
  <si>
    <r>
      <rPr>
        <rFont val="Arial"/>
        <b/>
        <color theme="1"/>
        <sz val="10.0"/>
      </rPr>
      <t>Ay*</t>
    </r>
  </si>
  <si>
    <r>
      <rPr>
        <rFont val="Arial"/>
        <color theme="1"/>
        <sz val="10.0"/>
      </rPr>
      <t>sqm</t>
    </r>
  </si>
  <si>
    <t>B.5</t>
  </si>
  <si>
    <t>average floors height</t>
  </si>
  <si>
    <t>h</t>
  </si>
  <si>
    <r>
      <rPr>
        <rFont val="Arial"/>
        <color theme="1"/>
        <sz val="10.0"/>
      </rPr>
      <t>sqm</t>
    </r>
  </si>
  <si>
    <t>B.6</t>
  </si>
  <si>
    <t>walls specific weight</t>
  </si>
  <si>
    <r>
      <rPr>
        <rFont val="Arial"/>
        <color theme="1"/>
        <sz val="10.0"/>
      </rPr>
      <t>t/m</t>
    </r>
    <r>
      <rPr>
        <rFont val="Arial"/>
        <color theme="1"/>
        <sz val="10.0"/>
      </rPr>
      <t>3</t>
    </r>
  </si>
  <si>
    <t>B.7</t>
  </si>
  <si>
    <t>floor permanent load</t>
  </si>
  <si>
    <r>
      <rPr>
        <rFont val="Arial"/>
        <color theme="1"/>
        <sz val="10.0"/>
      </rPr>
      <t>t/sqm</t>
    </r>
  </si>
  <si>
    <t>insert the A.3 related value</t>
  </si>
  <si>
    <t>B.8</t>
  </si>
  <si>
    <t>tangent resistance</t>
  </si>
  <si>
    <r>
      <rPr>
        <rFont val="Symbol"/>
        <b/>
        <color theme="1"/>
        <sz val="10.0"/>
      </rPr>
      <t>t</t>
    </r>
    <r>
      <rPr>
        <rFont val="Arial"/>
        <b/>
        <color theme="1"/>
        <sz val="8.0"/>
      </rPr>
      <t>k</t>
    </r>
  </si>
  <si>
    <r>
      <rPr>
        <rFont val="Arial"/>
        <color theme="1"/>
        <sz val="10.0"/>
      </rPr>
      <t>t/sqm</t>
    </r>
  </si>
  <si>
    <t>insert the A.1 related value</t>
  </si>
  <si>
    <t>C.</t>
  </si>
  <si>
    <t>Results</t>
  </si>
  <si>
    <t>C.1</t>
  </si>
  <si>
    <r>
      <rPr>
        <rFont val="Arial"/>
        <i/>
        <color theme="1"/>
        <sz val="10.0"/>
      </rPr>
      <t>min value between Ax and Ay</t>
    </r>
  </si>
  <si>
    <t>A</t>
  </si>
  <si>
    <r>
      <rPr>
        <rFont val="Arial"/>
        <color theme="1"/>
        <sz val="10.0"/>
      </rPr>
      <t>sqm</t>
    </r>
  </si>
  <si>
    <t>C.2</t>
  </si>
  <si>
    <r>
      <rPr>
        <rFont val="Arial"/>
        <i/>
        <color theme="1"/>
        <sz val="10.0"/>
      </rPr>
      <t>max value between Ax and Ay</t>
    </r>
  </si>
  <si>
    <t>B</t>
  </si>
  <si>
    <r>
      <rPr>
        <rFont val="Arial"/>
        <color theme="1"/>
        <sz val="10.0"/>
      </rPr>
      <t>sqm</t>
    </r>
  </si>
  <si>
    <t>C.4</t>
  </si>
  <si>
    <t>A/B</t>
  </si>
  <si>
    <t>g</t>
  </si>
  <si>
    <t>C.5</t>
  </si>
  <si>
    <t>A/At</t>
  </si>
  <si>
    <r>
      <rPr>
        <rFont val="Arial"/>
        <b/>
        <color theme="1"/>
        <sz val="12.0"/>
      </rPr>
      <t>a</t>
    </r>
    <r>
      <rPr>
        <rFont val="Arial"/>
        <b/>
        <color theme="1"/>
        <sz val="8.0"/>
      </rPr>
      <t>0</t>
    </r>
  </si>
  <si>
    <t>C.6</t>
  </si>
  <si>
    <t>load at the considered height</t>
  </si>
  <si>
    <t>q</t>
  </si>
  <si>
    <r>
      <rPr>
        <rFont val="Arial"/>
        <color theme="1"/>
        <sz val="10.0"/>
      </rPr>
      <t>t/sqm</t>
    </r>
  </si>
  <si>
    <r>
      <rPr>
        <rFont val="Arial"/>
        <i/>
        <color theme="1"/>
        <sz val="9.0"/>
      </rPr>
      <t xml:space="preserve">  q=ps+(Ax+Ay)*h*pm/At</t>
    </r>
  </si>
  <si>
    <r>
      <rPr>
        <rFont val="Arial"/>
        <b/>
        <i/>
        <color theme="1"/>
        <sz val="10.0"/>
      </rPr>
      <t>C=a</t>
    </r>
    <r>
      <rPr>
        <rFont val="Arial"/>
        <b/>
        <i/>
        <color theme="1"/>
        <sz val="8.0"/>
      </rPr>
      <t>0</t>
    </r>
    <r>
      <rPr>
        <rFont val="Arial"/>
        <b/>
        <i/>
        <color theme="1"/>
        <sz val="10.0"/>
      </rPr>
      <t xml:space="preserve">* </t>
    </r>
    <r>
      <rPr>
        <rFont val="Symbol"/>
        <b/>
        <i/>
        <color theme="1"/>
        <sz val="10.0"/>
      </rPr>
      <t>t</t>
    </r>
    <r>
      <rPr>
        <rFont val="Arial"/>
        <b/>
        <i/>
        <color theme="1"/>
        <sz val="8.0"/>
      </rPr>
      <t>k</t>
    </r>
    <r>
      <rPr>
        <rFont val="Arial"/>
        <b/>
        <i/>
        <color theme="1"/>
        <sz val="10.0"/>
      </rPr>
      <t>* (1+(q*N/1,5a0*</t>
    </r>
    <r>
      <rPr>
        <rFont val="Symbol"/>
        <b/>
        <i/>
        <color theme="1"/>
        <sz val="10.0"/>
      </rPr>
      <t>t</t>
    </r>
    <r>
      <rPr>
        <rFont val="Arial"/>
        <b/>
        <i/>
        <color theme="1"/>
        <sz val="8.0"/>
      </rPr>
      <t>k</t>
    </r>
    <r>
      <rPr>
        <rFont val="Arial"/>
        <b/>
        <i/>
        <color theme="1"/>
        <sz val="10.0"/>
      </rPr>
      <t>*(1+</t>
    </r>
    <r>
      <rPr>
        <rFont val="Symbol"/>
        <b/>
        <i/>
        <color theme="1"/>
        <sz val="10.0"/>
      </rPr>
      <t>g</t>
    </r>
    <r>
      <rPr>
        <rFont val="Arial"/>
        <b/>
        <i/>
        <color theme="1"/>
        <sz val="10.0"/>
      </rPr>
      <t>)))</t>
    </r>
    <r>
      <rPr>
        <rFont val="Arial"/>
        <b/>
        <i/>
        <color theme="1"/>
        <sz val="10.0"/>
      </rPr>
      <t>1/2</t>
    </r>
    <r>
      <rPr>
        <rFont val="Arial"/>
        <b/>
        <i/>
        <color theme="1"/>
        <sz val="10.0"/>
      </rPr>
      <t>/qN</t>
    </r>
  </si>
  <si>
    <t>C =</t>
  </si>
  <si>
    <t>*</t>
  </si>
  <si>
    <r>
      <rPr>
        <rFont val="Arial"/>
        <color theme="1"/>
        <sz val="10.0"/>
      </rPr>
      <t>Ax and Ay = total area of the resistant elements towards two perpendicular directions.  At the intersection of two walls the length of the resistant elements is measured in between the inter-axis of the intersecting walls.</t>
    </r>
  </si>
  <si>
    <t>BUILDING CONSTRUCTION STABILITY</t>
  </si>
  <si>
    <t>Damage</t>
  </si>
  <si>
    <t>roof (% failure)</t>
  </si>
  <si>
    <t>If the % of roof failure is higher than 65%, there is a high damage; if it's a value between 35% and 65%, there is a medium damage; if it's less than 35%, there is a low damage.</t>
  </si>
  <si>
    <t>structural damage (%)</t>
  </si>
  <si>
    <t>If the % of structural damage is higher than 65%, there is a high damage; if it's a value between 35% and 65%, there is a medium damage; if it's less than 35%, there is a low damage.</t>
  </si>
  <si>
    <t>Vulnerability</t>
  </si>
  <si>
    <t>construction year</t>
  </si>
  <si>
    <r>
      <rPr>
        <rFont val="Arial"/>
        <i/>
        <color theme="1"/>
        <sz val="9.0"/>
      </rPr>
      <t>There is h.v. if the construction is older than 60 years, the % of floors failure is higher than 70% and the coeff. C is less than 0,4. Are these conditions verified?</t>
    </r>
  </si>
  <si>
    <t xml:space="preserve">floors (% failure) </t>
  </si>
  <si>
    <r>
      <rPr>
        <rFont val="Arial"/>
        <i/>
        <color theme="1"/>
        <sz val="9.0"/>
      </rPr>
      <t>There is h.v. if the percentage of floors failure is higher than 50% and the coeff. C is less than 0,14. Are these conditions verified?</t>
    </r>
  </si>
  <si>
    <r>
      <rPr>
        <rFont val="Arial"/>
        <i/>
        <color theme="1"/>
        <sz val="9.0"/>
      </rPr>
      <t>There is h.v. if the construction is older than 60 years and the percentage of roof failure is higher than 70%. Are these conditions verified?</t>
    </r>
  </si>
  <si>
    <r>
      <rPr>
        <rFont val="Arial"/>
        <color theme="1"/>
        <sz val="9.0"/>
      </rPr>
      <t xml:space="preserve">rehabilitation </t>
    </r>
    <r>
      <rPr>
        <rFont val="Arial"/>
        <color theme="1"/>
        <sz val="8.0"/>
      </rPr>
      <t>in the last 25 years</t>
    </r>
  </si>
  <si>
    <r>
      <rPr>
        <rFont val="Arial"/>
        <i/>
        <color theme="1"/>
        <sz val="9.0"/>
      </rPr>
      <t>There is l.v. if the coeff. C is higher than 0,14 and the building has been rehabilitated in the last 25 years. Are these conditions verified?</t>
    </r>
  </si>
  <si>
    <r>
      <rPr>
        <rFont val="Arial"/>
        <color theme="1"/>
        <sz val="10.0"/>
      </rPr>
      <t xml:space="preserve">tile-lintel roof area </t>
    </r>
    <r>
      <rPr>
        <rFont val="Arial"/>
        <color theme="1"/>
        <sz val="8.0"/>
      </rPr>
      <t>(%)</t>
    </r>
  </si>
  <si>
    <r>
      <rPr>
        <rFont val="Arial"/>
        <i/>
        <color theme="1"/>
        <sz val="9.0"/>
      </rPr>
      <t>There is l.v. if the coeff. C is higher than 0,14 and the percentage of tile-lintel roof area in higher than 90%. Are these conditions verified?</t>
    </r>
  </si>
  <si>
    <t>Coefficient C</t>
  </si>
  <si>
    <r>
      <rPr>
        <rFont val="Arial"/>
        <i/>
        <color theme="1"/>
        <sz val="9.0"/>
      </rPr>
      <t>There is l.v. if the coeff. C is higher than 0,14 and the roof is in good conditions (% of roof failure less than 20%). Are these conditions verified?</t>
    </r>
  </si>
  <si>
    <t>high vulnerability</t>
  </si>
  <si>
    <t>heavy seismic hazard adjustment on the load bearing walls and floors replacement; replacement of all technological networks</t>
  </si>
  <si>
    <t>high damage</t>
  </si>
  <si>
    <t>heavy seismic hazard adjustment on the load bearing walls and floors replacement;  replacement of the technological network</t>
  </si>
  <si>
    <t>medium damage</t>
  </si>
  <si>
    <t>heavy seismic hazard adjustment on the load bearing walls and floors replacement; check and replacement, if necessary, of the technological network</t>
  </si>
  <si>
    <t>low damage</t>
  </si>
  <si>
    <t>medium vulnerability</t>
  </si>
  <si>
    <t>This case should to be treated as a compromise solution in between the suggested solutions for high and low vulnerability. The costs related to these kind of treatments are in between those ones suggested for other solutions.</t>
  </si>
  <si>
    <t>low vulnerability</t>
  </si>
  <si>
    <t>replacement of the technological network, soft seismic hazard adjustment on the load bearing walls and floor replacement</t>
  </si>
  <si>
    <r>
      <rPr>
        <rFont val="Arial"/>
        <color theme="1"/>
        <sz val="10.0"/>
      </rPr>
      <t>strengthening the load bearing walls in bad conditions, connections within the floors and between the floors and the walls; check and replacement, if necessary, of the tech</t>
    </r>
    <r>
      <rPr>
        <rFont val="Arial"/>
        <color theme="1"/>
        <sz val="10.0"/>
      </rPr>
      <t>nological</t>
    </r>
    <r>
      <rPr>
        <rFont val="Arial"/>
        <color theme="1"/>
        <sz val="10.0"/>
      </rPr>
      <t xml:space="preserve"> network</t>
    </r>
  </si>
  <si>
    <t>SUGGESTED SOLUTION</t>
  </si>
  <si>
    <t>SUMMARY TABLE</t>
  </si>
  <si>
    <t>Preliminary Data</t>
  </si>
  <si>
    <r>
      <rPr>
        <rFont val="Arial"/>
        <color theme="1"/>
        <sz val="10.0"/>
      </rPr>
      <t>Date (dd mm yy)</t>
    </r>
  </si>
  <si>
    <t>Address</t>
  </si>
  <si>
    <r>
      <rPr>
        <rFont val="Arial"/>
        <color theme="1"/>
        <sz val="10.0"/>
      </rPr>
      <t>Construction (yyyy)</t>
    </r>
  </si>
  <si>
    <t>House type &amp; style</t>
  </si>
  <si>
    <t>Property Type</t>
  </si>
  <si>
    <t>Present Use</t>
  </si>
  <si>
    <t>2nd floor</t>
  </si>
  <si>
    <t>3rd floor</t>
  </si>
  <si>
    <t>Building Main Records</t>
  </si>
  <si>
    <t>Historic Values</t>
  </si>
  <si>
    <t>old buildings</t>
  </si>
  <si>
    <t>new buildings</t>
  </si>
  <si>
    <r>
      <rPr>
        <rFont val="Arial"/>
        <color theme="1"/>
        <sz val="10.0"/>
      </rPr>
      <t xml:space="preserve">Recommended project </t>
    </r>
    <r>
      <rPr>
        <rFont val="Arial"/>
        <color rgb="FF000000"/>
        <sz val="10.0"/>
      </rPr>
      <t>relating to consistency with the historic context</t>
    </r>
  </si>
  <si>
    <t>Total Failure  (%)</t>
  </si>
  <si>
    <t>Cost of Intervention</t>
  </si>
  <si>
    <t xml:space="preserve">Recommended project  </t>
  </si>
  <si>
    <t>Area*number of floor</t>
  </si>
  <si>
    <t>Initial rough cost estimate</t>
  </si>
  <si>
    <t>USD</t>
  </si>
  <si>
    <t>Replacement 500 USD/sqm, Integration 400 USD/sqm, Adjust 200 USD/sqm</t>
  </si>
  <si>
    <t>Comment</t>
  </si>
  <si>
    <t>ID</t>
  </si>
  <si>
    <t>Importance</t>
  </si>
  <si>
    <t>Build_no</t>
  </si>
  <si>
    <t>Constr_Period</t>
  </si>
  <si>
    <t>Construction_Era</t>
  </si>
  <si>
    <t>House_type</t>
  </si>
  <si>
    <t>No_inhab</t>
  </si>
  <si>
    <t>Property</t>
  </si>
  <si>
    <t>No_floors</t>
  </si>
  <si>
    <t>Additional_floors</t>
  </si>
  <si>
    <t>Total_Floors</t>
  </si>
  <si>
    <t>Original_use</t>
  </si>
  <si>
    <t>Use_ground</t>
  </si>
  <si>
    <t>Use_first</t>
  </si>
  <si>
    <t>Use_second</t>
  </si>
  <si>
    <t>Use_third</t>
  </si>
  <si>
    <t>Cultural_value</t>
  </si>
  <si>
    <t>Social_value</t>
  </si>
  <si>
    <t>Economic_val</t>
  </si>
  <si>
    <t>Failure</t>
  </si>
  <si>
    <t>Reccomen</t>
  </si>
  <si>
    <t>Cost</t>
  </si>
  <si>
    <t>Soc_ASS</t>
  </si>
  <si>
    <t xml:space="preserve">Identity    </t>
  </si>
  <si>
    <t xml:space="preserve">Artistic   </t>
  </si>
  <si>
    <t xml:space="preserve">Technical   </t>
  </si>
  <si>
    <t xml:space="preserve">Rarity        </t>
  </si>
  <si>
    <t xml:space="preserve">Community    </t>
  </si>
  <si>
    <t xml:space="preserve">Educational </t>
  </si>
  <si>
    <t>Political</t>
  </si>
  <si>
    <t xml:space="preserve">Functional   </t>
  </si>
  <si>
    <t xml:space="preserve">Economic   </t>
  </si>
  <si>
    <t>Total_Value</t>
  </si>
  <si>
    <t>Value_classification</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</si>
</sst>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00"/>
  </numFmts>
  <fonts count="29">
    <font>
      <sz val="10.0"/>
      <color rgb="FF000000"/>
      <name val="Arial"/>
    </font>
    <font>
      <b/>
      <sz val="13.0"/>
      <color theme="1"/>
      <name val="Arial"/>
    </font>
    <font>
      <sz val="10.0"/>
      <color theme="1"/>
      <name val="Arial"/>
    </font>
    <font>
      <b/>
      <sz val="10.0"/>
      <color theme="1"/>
      <name val="Arial"/>
    </font>
    <font>
      <i/>
      <sz val="9.0"/>
      <color theme="1"/>
      <name val="Arial"/>
    </font>
    <font>
      <b/>
      <sz val="14.0"/>
      <color theme="1"/>
      <name val="Arial"/>
    </font>
    <font>
      <u/>
      <sz val="10.0"/>
      <color rgb="FF0000FF"/>
      <name val="Arial"/>
    </font>
    <font>
      <i/>
      <sz val="10.0"/>
      <color theme="1"/>
      <name val="Arial"/>
    </font>
    <font>
      <u/>
      <sz val="10.0"/>
      <color theme="1"/>
      <name val="Arial"/>
    </font>
    <font>
      <u/>
      <sz val="10.0"/>
      <color theme="1"/>
      <name val="Arial"/>
    </font>
    <font/>
    <font>
      <sz val="8.0"/>
      <color theme="1"/>
      <name val="Arial"/>
    </font>
    <font>
      <sz val="9.0"/>
      <color theme="1"/>
      <name val="Arial"/>
    </font>
    <font>
      <b/>
      <sz val="11.0"/>
      <color theme="1"/>
      <name val="Arial"/>
    </font>
    <font>
      <b/>
      <i/>
      <sz val="10.0"/>
      <color theme="1"/>
      <name val="Arial"/>
    </font>
    <font>
      <b/>
      <sz val="12.0"/>
      <color theme="1"/>
      <name val="Arial"/>
    </font>
    <font>
      <b/>
      <sz val="8.0"/>
      <color theme="1"/>
      <name val="Times New Roman"/>
    </font>
    <font>
      <b/>
      <sz val="10.0"/>
      <color rgb="FFFF0000"/>
      <name val="Arial"/>
    </font>
    <font>
      <i/>
      <sz val="8.0"/>
      <color theme="1"/>
      <name val="Arial"/>
    </font>
    <font>
      <b/>
      <sz val="10.0"/>
      <color theme="1"/>
      <name val="Noto Sans Symbols"/>
    </font>
    <font>
      <sz val="10.0"/>
      <color theme="1"/>
      <name val="Noto Sans Symbols"/>
    </font>
    <font>
      <sz val="12.0"/>
      <color theme="1"/>
      <name val="Arial"/>
    </font>
    <font>
      <sz val="20.0"/>
      <color theme="1"/>
      <name val="Arial"/>
    </font>
    <font>
      <b/>
      <sz val="9.0"/>
      <color theme="1"/>
      <name val="Arial"/>
    </font>
    <font>
      <u/>
      <sz val="10.0"/>
      <color theme="1"/>
      <name val="Arial"/>
    </font>
    <font>
      <sz val="8.0"/>
      <color rgb="FF000000"/>
      <name val="Calibri"/>
    </font>
    <font>
      <sz val="10.0"/>
      <color theme="1"/>
      <name val="Cambria"/>
    </font>
    <font>
      <i/>
      <sz val="8.0"/>
      <color rgb="FF000000"/>
      <name val="Calibri"/>
    </font>
    <font>
      <color theme="1"/>
      <name val="Calibri"/>
    </font>
  </fonts>
  <fills count="19">
    <fill>
      <patternFill patternType="none"/>
    </fill>
    <fill>
      <patternFill patternType="lightGray"/>
    </fill>
    <fill>
      <patternFill patternType="solid">
        <fgColor rgb="FFFFCC00"/>
        <bgColor rgb="FFFFCC00"/>
      </patternFill>
    </fill>
    <fill>
      <patternFill patternType="solid">
        <fgColor rgb="FFFFFF00"/>
        <bgColor rgb="FFFFFF00"/>
      </patternFill>
    </fill>
    <fill>
      <patternFill patternType="solid">
        <fgColor rgb="FF99CC00"/>
        <bgColor rgb="FF99CC00"/>
      </patternFill>
    </fill>
    <fill>
      <patternFill patternType="solid">
        <fgColor rgb="FF969696"/>
        <bgColor rgb="FF969696"/>
      </patternFill>
    </fill>
    <fill>
      <patternFill patternType="solid">
        <fgColor rgb="FF33CCCC"/>
        <bgColor rgb="FF33CCCC"/>
      </patternFill>
    </fill>
    <fill>
      <patternFill patternType="solid">
        <fgColor rgb="FF993366"/>
        <bgColor rgb="FF993366"/>
      </patternFill>
    </fill>
    <fill>
      <patternFill patternType="solid">
        <fgColor rgb="FFFF6600"/>
        <bgColor rgb="FFFF6600"/>
      </patternFill>
    </fill>
    <fill>
      <patternFill patternType="solid">
        <fgColor rgb="FFCC99FF"/>
        <bgColor rgb="FFCC99FF"/>
      </patternFill>
    </fill>
    <fill>
      <patternFill patternType="solid">
        <fgColor rgb="FFFF9900"/>
        <bgColor rgb="FFFF9900"/>
      </patternFill>
    </fill>
    <fill>
      <patternFill patternType="solid">
        <fgColor rgb="FFFFCC99"/>
        <bgColor rgb="FFFFCC99"/>
      </patternFill>
    </fill>
    <fill>
      <patternFill patternType="solid">
        <fgColor rgb="FFCCFFFF"/>
        <bgColor rgb="FFCCFFFF"/>
      </patternFill>
    </fill>
    <fill>
      <patternFill patternType="solid">
        <fgColor rgb="FFFF0000"/>
        <bgColor rgb="FFFF0000"/>
      </patternFill>
    </fill>
    <fill>
      <patternFill patternType="solid">
        <fgColor rgb="FFFF8080"/>
        <bgColor rgb="FFFF8080"/>
      </patternFill>
    </fill>
    <fill>
      <patternFill patternType="solid">
        <fgColor rgb="FFFFFF99"/>
        <bgColor rgb="FFFFFF99"/>
      </patternFill>
    </fill>
    <fill>
      <patternFill patternType="solid">
        <fgColor rgb="FFFFFFCC"/>
        <bgColor rgb="FFFFFFCC"/>
      </patternFill>
    </fill>
    <fill>
      <patternFill patternType="solid">
        <fgColor rgb="FFC0C0C0"/>
        <bgColor rgb="FFC0C0C0"/>
      </patternFill>
    </fill>
    <fill>
      <patternFill patternType="solid">
        <fgColor rgb="FF99CCFF"/>
        <bgColor rgb="FF99CCFF"/>
      </patternFill>
    </fill>
  </fills>
  <borders count="32">
    <border/>
    <border>
      <left style="hair">
        <color rgb="FF000000"/>
      </left>
      <top style="hair">
        <color rgb="FF000000"/>
      </top>
    </border>
    <border>
      <top style="hair">
        <color rgb="FF000000"/>
      </top>
    </border>
    <border>
      <right style="hair">
        <color rgb="FF000000"/>
      </right>
      <top style="hair">
        <color rgb="FF000000"/>
      </top>
    </border>
    <border>
      <left style="hair">
        <color rgb="FF000000"/>
      </left>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bottom style="hair">
        <color rgb="FF000000"/>
      </bottom>
    </border>
    <border>
      <left style="hair">
        <color rgb="FF000000"/>
      </left>
      <right style="hair">
        <color rgb="FF000000"/>
      </right>
      <top style="hair">
        <color rgb="FF000000"/>
      </top>
      <bottom style="hair">
        <color rgb="FF000000"/>
      </bottom>
    </border>
    <border>
      <right style="hair">
        <color rgb="FF000000"/>
      </right>
    </border>
    <border>
      <left style="hair">
        <color rgb="FF000000"/>
      </left>
      <bottom style="hair">
        <color rgb="FF000000"/>
      </bottom>
    </border>
    <border>
      <right style="hair">
        <color rgb="FF000000"/>
      </right>
      <bottom style="hair">
        <color rgb="FF000000"/>
      </bottom>
    </border>
    <border>
      <left/>
      <top/>
      <bottom style="hair">
        <color rgb="FF000000"/>
      </bottom>
    </border>
    <border>
      <top/>
      <bottom style="hair">
        <color rgb="FF000000"/>
      </bottom>
    </border>
    <border>
      <left/>
      <right/>
      <top/>
      <bottom style="hair">
        <color rgb="FF000000"/>
      </bottom>
    </border>
    <border>
      <left/>
      <right/>
      <top/>
      <bottom/>
    </border>
    <border>
      <left style="hair">
        <color rgb="FF000000"/>
      </left>
      <right style="hair">
        <color rgb="FF000000"/>
      </right>
      <top style="hair">
        <color rgb="FF000000"/>
      </top>
    </border>
    <border>
      <left style="hair">
        <color rgb="FF000000"/>
      </left>
      <right style="hair">
        <color rgb="FF000000"/>
      </right>
    </border>
    <border>
      <left style="hair">
        <color rgb="FF000000"/>
      </left>
      <right style="hair">
        <color rgb="FF000000"/>
      </right>
      <bottom style="hair">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hair">
        <color rgb="FF000000"/>
      </left>
      <top style="thin">
        <color rgb="FF000000"/>
      </top>
    </border>
    <border>
      <top style="thin">
        <color rgb="FF000000"/>
      </top>
    </border>
    <border>
      <right style="hair">
        <color rgb="FF000000"/>
      </right>
      <top style="thin">
        <color rgb="FF000000"/>
      </top>
    </border>
    <border>
      <right style="thin">
        <color rgb="FF000000"/>
      </right>
    </border>
    <border>
      <left style="hair">
        <color rgb="FF000000"/>
      </left>
      <right/>
      <top style="hair">
        <color rgb="FF000000"/>
      </top>
      <bottom style="hair">
        <color rgb="FF000000"/>
      </bottom>
    </border>
    <border>
      <left/>
      <right/>
      <top style="hair">
        <color rgb="FF000000"/>
      </top>
      <bottom style="hair">
        <color rgb="FF000000"/>
      </bottom>
    </border>
    <border>
      <left/>
      <right style="hair">
        <color rgb="FF000000"/>
      </right>
      <top style="hair">
        <color rgb="FF000000"/>
      </top>
      <bottom style="hair">
        <color rgb="FF000000"/>
      </bottom>
    </border>
    <border>
      <left/>
      <top style="hair">
        <color rgb="FF000000"/>
      </top>
    </border>
    <border>
      <left/>
      <bottom style="hair">
        <color rgb="FF000000"/>
      </bottom>
    </border>
  </borders>
  <cellStyleXfs count="1">
    <xf borderId="0" fillId="0" fontId="0" numFmtId="0" applyAlignment="1" applyFont="1"/>
  </cellStyleXfs>
  <cellXfs count="240">
    <xf borderId="0" fillId="0" fontId="0" numFmtId="0" xfId="0" applyAlignment="1" applyFont="1">
      <alignment readingOrder="0" shrinkToFit="0" vertical="bottom" wrapText="0"/>
    </xf>
    <xf borderId="0" fillId="0" fontId="1" numFmtId="0" xfId="0" applyAlignment="1" applyFont="1">
      <alignment readingOrder="0" shrinkToFit="0" vertical="bottom" wrapText="0"/>
    </xf>
    <xf borderId="0" fillId="0" fontId="2" numFmtId="0" xfId="0" applyAlignment="1" applyFont="1">
      <alignment shrinkToFit="0" vertical="bottom" wrapText="0"/>
    </xf>
    <xf borderId="0" fillId="0" fontId="1" numFmtId="0" xfId="0" applyAlignment="1" applyFont="1">
      <alignment shrinkToFit="0" vertical="bottom" wrapText="0"/>
    </xf>
    <xf borderId="0" fillId="0" fontId="2" numFmtId="0" xfId="0" applyAlignment="1" applyFont="1">
      <alignment horizontal="left" shrinkToFit="0" vertical="center" wrapText="1"/>
    </xf>
    <xf borderId="0" fillId="0" fontId="3" numFmtId="0" xfId="0" applyAlignment="1" applyFont="1">
      <alignment shrinkToFit="0" vertical="bottom" wrapText="0"/>
    </xf>
    <xf borderId="0" fillId="0" fontId="2" numFmtId="0" xfId="0" applyAlignment="1" applyFont="1">
      <alignment horizontal="center" shrinkToFit="0" vertical="bottom" wrapText="0"/>
    </xf>
    <xf borderId="0" fillId="0" fontId="4" numFmtId="0" xfId="0" applyAlignment="1" applyFont="1">
      <alignment horizontal="center" shrinkToFit="0" vertical="bottom" wrapText="0"/>
    </xf>
    <xf borderId="0" fillId="0" fontId="5" numFmtId="0" xfId="0" applyAlignment="1" applyFont="1">
      <alignment shrinkToFit="0" vertical="bottom" wrapText="0"/>
    </xf>
    <xf borderId="1" fillId="0" fontId="2" numFmtId="0" xfId="0" applyAlignment="1" applyBorder="1" applyFont="1">
      <alignment shrinkToFit="0" vertical="bottom" wrapText="0"/>
    </xf>
    <xf borderId="2" fillId="0" fontId="2" numFmtId="0" xfId="0" applyAlignment="1" applyBorder="1" applyFont="1">
      <alignment shrinkToFit="0" vertical="bottom" wrapText="0"/>
    </xf>
    <xf borderId="2" fillId="0" fontId="5" numFmtId="0" xfId="0" applyAlignment="1" applyBorder="1" applyFont="1">
      <alignment shrinkToFit="0" vertical="bottom" wrapText="0"/>
    </xf>
    <xf borderId="2" fillId="0" fontId="2" numFmtId="0" xfId="0" applyAlignment="1" applyBorder="1" applyFont="1">
      <alignment horizontal="center" shrinkToFit="0" vertical="bottom" wrapText="0"/>
    </xf>
    <xf borderId="3" fillId="0" fontId="2" numFmtId="0" xfId="0" applyAlignment="1" applyBorder="1" applyFont="1">
      <alignment shrinkToFit="0" vertical="bottom" wrapText="0"/>
    </xf>
    <xf borderId="4" fillId="0" fontId="2" numFmtId="0" xfId="0" applyAlignment="1" applyBorder="1" applyFont="1">
      <alignment shrinkToFit="0" vertical="bottom" wrapText="0"/>
    </xf>
    <xf borderId="5" fillId="0" fontId="2" numFmtId="0" xfId="0" applyAlignment="1" applyBorder="1" applyFont="1">
      <alignment horizontal="left" shrinkToFit="0" vertical="bottom" wrapText="0"/>
    </xf>
    <xf borderId="6" fillId="0" fontId="2" numFmtId="0" xfId="0" applyAlignment="1" applyBorder="1" applyFont="1">
      <alignment horizontal="left" shrinkToFit="0" vertical="bottom" wrapText="0"/>
    </xf>
    <xf borderId="7" fillId="0" fontId="2" numFmtId="0" xfId="0" applyAlignment="1" applyBorder="1" applyFont="1">
      <alignment horizontal="left" shrinkToFit="0" vertical="bottom" wrapText="0"/>
    </xf>
    <xf borderId="8" fillId="0" fontId="2" numFmtId="0" xfId="0" applyAlignment="1" applyBorder="1" applyFont="1">
      <alignment shrinkToFit="0" vertical="bottom" wrapText="0"/>
    </xf>
    <xf borderId="9" fillId="2" fontId="2" numFmtId="0" xfId="0" applyAlignment="1" applyBorder="1" applyFill="1" applyFont="1">
      <alignment horizontal="center" readingOrder="0" shrinkToFit="0" vertical="center" wrapText="0"/>
    </xf>
    <xf borderId="10" fillId="0" fontId="2" numFmtId="0" xfId="0" applyAlignment="1" applyBorder="1" applyFont="1">
      <alignment shrinkToFit="0" vertical="bottom" wrapText="0"/>
    </xf>
    <xf borderId="0" fillId="0" fontId="6" numFmtId="0" xfId="0" applyAlignment="1" applyFont="1">
      <alignment shrinkToFit="0" vertical="bottom" wrapText="0"/>
    </xf>
    <xf borderId="0" fillId="0" fontId="2" numFmtId="0" xfId="0" applyAlignment="1" applyFont="1">
      <alignment horizontal="left" shrinkToFit="0" vertical="bottom" wrapText="0"/>
    </xf>
    <xf borderId="9" fillId="2" fontId="2" numFmtId="0" xfId="0" applyAlignment="1" applyBorder="1" applyFont="1">
      <alignment horizontal="center" shrinkToFit="0" vertical="center" wrapText="0"/>
    </xf>
    <xf borderId="9" fillId="2" fontId="2" numFmtId="14" xfId="0" applyAlignment="1" applyBorder="1" applyFont="1" applyNumberFormat="1">
      <alignment horizontal="center" readingOrder="0" shrinkToFit="0" vertical="center" wrapText="0"/>
    </xf>
    <xf borderId="0" fillId="0" fontId="7" numFmtId="0" xfId="0" applyAlignment="1" applyFont="1">
      <alignment shrinkToFit="0" vertical="bottom" wrapText="0"/>
    </xf>
    <xf borderId="11" fillId="0" fontId="2" numFmtId="0" xfId="0" applyAlignment="1" applyBorder="1" applyFont="1">
      <alignment shrinkToFit="0" vertical="bottom" wrapText="0"/>
    </xf>
    <xf borderId="8" fillId="0" fontId="2" numFmtId="0" xfId="0" applyAlignment="1" applyBorder="1" applyFont="1">
      <alignment horizontal="center" shrinkToFit="0" vertical="bottom" wrapText="0"/>
    </xf>
    <xf borderId="12" fillId="0" fontId="2" numFmtId="0" xfId="0" applyAlignment="1" applyBorder="1" applyFont="1">
      <alignment shrinkToFit="0" vertical="bottom" wrapText="0"/>
    </xf>
    <xf borderId="0" fillId="0" fontId="4" numFmtId="0" xfId="0" applyAlignment="1" applyFont="1">
      <alignment horizontal="right" shrinkToFit="0" vertical="bottom" wrapText="0"/>
    </xf>
    <xf borderId="0" fillId="0" fontId="8" numFmtId="0" xfId="0" applyAlignment="1" applyFont="1">
      <alignment shrinkToFit="0" vertical="bottom" wrapText="0"/>
    </xf>
    <xf borderId="2" fillId="0" fontId="9" numFmtId="0" xfId="0" applyAlignment="1" applyBorder="1" applyFont="1">
      <alignment shrinkToFit="0" vertical="bottom" wrapText="0"/>
    </xf>
    <xf borderId="13" fillId="2" fontId="2" numFmtId="0" xfId="0" applyAlignment="1" applyBorder="1" applyFont="1">
      <alignment readingOrder="0" shrinkToFit="0" vertical="bottom" wrapText="0"/>
    </xf>
    <xf borderId="14" fillId="0" fontId="10" numFmtId="0" xfId="0" applyBorder="1" applyFont="1"/>
    <xf borderId="9" fillId="0" fontId="2" numFmtId="0" xfId="0" applyAlignment="1" applyBorder="1" applyFont="1">
      <alignment horizontal="center" shrinkToFit="0" vertical="center" wrapText="0"/>
    </xf>
    <xf borderId="13" fillId="2" fontId="2" numFmtId="0" xfId="0" applyAlignment="1" applyBorder="1" applyFont="1">
      <alignment horizontal="center" readingOrder="0" shrinkToFit="0" vertical="bottom" wrapText="0"/>
    </xf>
    <xf borderId="15" fillId="2" fontId="2" numFmtId="0" xfId="0" applyAlignment="1" applyBorder="1" applyFont="1">
      <alignment shrinkToFit="0" vertical="bottom" wrapText="0"/>
    </xf>
    <xf borderId="15" fillId="3" fontId="2" numFmtId="0" xfId="0" applyAlignment="1" applyBorder="1" applyFill="1" applyFont="1">
      <alignment shrinkToFit="0" vertical="bottom" wrapText="0"/>
    </xf>
    <xf borderId="0" fillId="0" fontId="2" numFmtId="0" xfId="0" applyAlignment="1" applyFont="1">
      <alignment readingOrder="0" shrinkToFit="0" vertical="bottom" wrapText="0"/>
    </xf>
    <xf borderId="0" fillId="0" fontId="7" numFmtId="0" xfId="0" applyAlignment="1" applyFont="1">
      <alignment horizontal="center" shrinkToFit="0" vertical="bottom" wrapText="0"/>
    </xf>
    <xf borderId="15" fillId="3" fontId="11" numFmtId="0" xfId="0" applyAlignment="1" applyBorder="1" applyFont="1">
      <alignment horizontal="right" readingOrder="0" shrinkToFit="0" vertical="bottom" wrapText="0"/>
    </xf>
    <xf borderId="8" fillId="0" fontId="2" numFmtId="0" xfId="0" applyAlignment="1" applyBorder="1" applyFont="1">
      <alignment readingOrder="0" shrinkToFit="0" vertical="bottom" wrapText="0"/>
    </xf>
    <xf borderId="8" fillId="0" fontId="7" numFmtId="0" xfId="0" applyAlignment="1" applyBorder="1" applyFont="1">
      <alignment shrinkToFit="0" vertical="bottom" wrapText="0"/>
    </xf>
    <xf borderId="0" fillId="0" fontId="4" numFmtId="0" xfId="0" applyAlignment="1" applyFont="1">
      <alignment shrinkToFit="0" vertical="bottom" wrapText="0"/>
    </xf>
    <xf borderId="5" fillId="0" fontId="2" numFmtId="0" xfId="0" applyAlignment="1" applyBorder="1" applyFont="1">
      <alignment shrinkToFit="0" vertical="bottom" wrapText="0"/>
    </xf>
    <xf borderId="16" fillId="3" fontId="2" numFmtId="0" xfId="0" applyAlignment="1" applyBorder="1" applyFont="1">
      <alignment shrinkToFit="0" vertical="bottom" wrapText="0"/>
    </xf>
    <xf borderId="17" fillId="4" fontId="2" numFmtId="0" xfId="0" applyAlignment="1" applyBorder="1" applyFill="1" applyFont="1">
      <alignment horizontal="center" shrinkToFit="0" textRotation="90" vertical="center" wrapText="0"/>
    </xf>
    <xf borderId="9" fillId="0" fontId="2" numFmtId="0" xfId="0" applyAlignment="1" applyBorder="1" applyFont="1">
      <alignment shrinkToFit="0" vertical="bottom" wrapText="0"/>
    </xf>
    <xf borderId="13" fillId="5" fontId="12" numFmtId="0" xfId="0" applyAlignment="1" applyBorder="1" applyFill="1" applyFont="1">
      <alignment horizontal="left" shrinkToFit="0" vertical="bottom" wrapText="1"/>
    </xf>
    <xf borderId="18" fillId="0" fontId="10" numFmtId="0" xfId="0" applyBorder="1" applyFont="1"/>
    <xf borderId="0" fillId="0" fontId="12" numFmtId="0" xfId="0" applyAlignment="1" applyFont="1">
      <alignment horizontal="left" shrinkToFit="0" vertical="bottom" wrapText="1"/>
    </xf>
    <xf borderId="0" fillId="0" fontId="12" numFmtId="0" xfId="0" applyAlignment="1" applyFont="1">
      <alignment horizontal="left" shrinkToFit="0" vertical="bottom" wrapText="0"/>
    </xf>
    <xf borderId="0" fillId="0" fontId="2" numFmtId="0" xfId="0" applyAlignment="1" applyFont="1">
      <alignment horizontal="center" shrinkToFit="0" vertical="center" wrapText="0"/>
    </xf>
    <xf borderId="19" fillId="0" fontId="10" numFmtId="0" xfId="0" applyBorder="1" applyFont="1"/>
    <xf borderId="17" fillId="6" fontId="2" numFmtId="0" xfId="0" applyAlignment="1" applyBorder="1" applyFill="1" applyFont="1">
      <alignment horizontal="center" shrinkToFit="0" textRotation="90" vertical="center" wrapText="0"/>
    </xf>
    <xf borderId="20" fillId="7" fontId="2" numFmtId="0" xfId="0" applyAlignment="1" applyBorder="1" applyFill="1" applyFont="1">
      <alignment horizontal="center" shrinkToFit="0" textRotation="90" vertical="center" wrapText="0"/>
    </xf>
    <xf borderId="21" fillId="0" fontId="10" numFmtId="0" xfId="0" applyBorder="1" applyFont="1"/>
    <xf borderId="22" fillId="0" fontId="10" numFmtId="0" xfId="0" applyBorder="1" applyFont="1"/>
    <xf borderId="0" fillId="0" fontId="2" numFmtId="0" xfId="0" applyAlignment="1" applyFont="1">
      <alignment shrinkToFit="0" vertical="center" wrapText="1"/>
    </xf>
    <xf borderId="0" fillId="0" fontId="3" numFmtId="0" xfId="0" applyAlignment="1" applyFont="1">
      <alignment horizontal="left" readingOrder="0" shrinkToFit="0" vertical="bottom" wrapText="0"/>
    </xf>
    <xf borderId="0" fillId="0" fontId="3" numFmtId="0" xfId="0" applyAlignment="1" applyFont="1">
      <alignment horizontal="left" shrinkToFit="0" vertical="bottom" wrapText="0"/>
    </xf>
    <xf borderId="0" fillId="0" fontId="2" numFmtId="0" xfId="0" applyAlignment="1" applyFont="1">
      <alignment readingOrder="0" shrinkToFit="0" vertical="bottom" wrapText="0"/>
    </xf>
    <xf borderId="0" fillId="0" fontId="13" numFmtId="0" xfId="0" applyAlignment="1" applyFont="1">
      <alignment shrinkToFit="0" vertical="top" wrapText="0"/>
    </xf>
    <xf borderId="0" fillId="0" fontId="3" numFmtId="0" xfId="0" applyAlignment="1" applyFont="1">
      <alignment shrinkToFit="0" vertical="top" wrapText="0"/>
    </xf>
    <xf borderId="0" fillId="0" fontId="7" numFmtId="0" xfId="0" applyAlignment="1" applyFont="1">
      <alignment horizontal="center" shrinkToFit="0" vertical="bottom" wrapText="1"/>
    </xf>
    <xf borderId="0" fillId="0" fontId="14" numFmtId="0" xfId="0" applyAlignment="1" applyFont="1">
      <alignment horizontal="center" shrinkToFit="0" vertical="bottom" wrapText="1"/>
    </xf>
    <xf borderId="0" fillId="0" fontId="12" numFmtId="0" xfId="0" applyAlignment="1" applyFont="1">
      <alignment shrinkToFit="0" vertical="bottom" wrapText="0"/>
    </xf>
    <xf borderId="17" fillId="8" fontId="2" numFmtId="0" xfId="0" applyAlignment="1" applyBorder="1" applyFill="1" applyFont="1">
      <alignment horizontal="left" shrinkToFit="0" textRotation="90" vertical="center" wrapText="1"/>
    </xf>
    <xf borderId="16" fillId="9" fontId="2" numFmtId="0" xfId="0" applyAlignment="1" applyBorder="1" applyFill="1" applyFont="1">
      <alignment shrinkToFit="0" vertical="bottom" wrapText="0"/>
    </xf>
    <xf borderId="17" fillId="10" fontId="2" numFmtId="0" xfId="0" applyAlignment="1" applyBorder="1" applyFill="1" applyFont="1">
      <alignment horizontal="left" shrinkToFit="0" textRotation="90" vertical="center" wrapText="1"/>
    </xf>
    <xf borderId="17" fillId="2" fontId="2" numFmtId="0" xfId="0" applyAlignment="1" applyBorder="1" applyFont="1">
      <alignment horizontal="left" shrinkToFit="0" textRotation="90" vertical="center" wrapText="1"/>
    </xf>
    <xf borderId="17" fillId="11" fontId="2" numFmtId="0" xfId="0" applyAlignment="1" applyBorder="1" applyFill="1" applyFont="1">
      <alignment horizontal="left" shrinkToFit="0" textRotation="90" vertical="center" wrapText="1"/>
    </xf>
    <xf borderId="9" fillId="12" fontId="15" numFmtId="0" xfId="0" applyAlignment="1" applyBorder="1" applyFill="1" applyFont="1">
      <alignment horizontal="center" shrinkToFit="0" vertical="bottom" wrapText="0"/>
    </xf>
    <xf borderId="8" fillId="0" fontId="4" numFmtId="0" xfId="0" applyAlignment="1" applyBorder="1" applyFont="1">
      <alignment horizontal="center" shrinkToFit="0" vertical="bottom" wrapText="0"/>
    </xf>
    <xf borderId="8" fillId="0" fontId="10" numFmtId="0" xfId="0" applyBorder="1" applyFont="1"/>
    <xf borderId="0" fillId="0" fontId="13" numFmtId="0" xfId="0" applyAlignment="1" applyFont="1">
      <alignment horizontal="center" shrinkToFit="0" vertical="bottom" wrapText="0"/>
    </xf>
    <xf borderId="0" fillId="0" fontId="13" numFmtId="0" xfId="0" applyAlignment="1" applyFont="1">
      <alignment shrinkToFit="0" vertical="bottom" wrapText="0"/>
    </xf>
    <xf borderId="4" fillId="0" fontId="2" numFmtId="0" xfId="0" applyAlignment="1" applyBorder="1" applyFont="1">
      <alignment horizontal="left" shrinkToFit="0" textRotation="90" vertical="bottom" wrapText="1"/>
    </xf>
    <xf borderId="17" fillId="13" fontId="2" numFmtId="0" xfId="0" applyAlignment="1" applyBorder="1" applyFill="1" applyFont="1">
      <alignment horizontal="left" shrinkToFit="0" textRotation="90" vertical="top" wrapText="0"/>
    </xf>
    <xf borderId="9" fillId="2" fontId="2" numFmtId="0" xfId="0" applyAlignment="1" applyBorder="1" applyFont="1">
      <alignment shrinkToFit="0" vertical="center" wrapText="0"/>
    </xf>
    <xf borderId="0" fillId="0" fontId="2" numFmtId="0" xfId="0" applyAlignment="1" applyFont="1">
      <alignment shrinkToFit="0" vertical="center" wrapText="0"/>
    </xf>
    <xf borderId="9" fillId="0" fontId="2" numFmtId="0" xfId="0" applyAlignment="1" applyBorder="1" applyFont="1">
      <alignment shrinkToFit="0" vertical="center" wrapText="0"/>
    </xf>
    <xf borderId="9" fillId="0" fontId="2" numFmtId="0" xfId="0" applyAlignment="1" applyBorder="1" applyFont="1">
      <alignment shrinkToFit="0" vertical="top" wrapText="0"/>
    </xf>
    <xf borderId="0" fillId="0" fontId="16" numFmtId="0" xfId="0" applyAlignment="1" applyFont="1">
      <alignment shrinkToFit="0" vertical="bottom" wrapText="0"/>
    </xf>
    <xf borderId="9" fillId="2" fontId="2" numFmtId="0" xfId="0" applyAlignment="1" applyBorder="1" applyFont="1">
      <alignment readingOrder="0" shrinkToFit="0" vertical="center" wrapText="0"/>
    </xf>
    <xf borderId="8" fillId="0" fontId="2" numFmtId="9" xfId="0" applyAlignment="1" applyBorder="1" applyFont="1" applyNumberFormat="1">
      <alignment readingOrder="0" shrinkToFit="0" vertical="bottom" wrapText="0"/>
    </xf>
    <xf borderId="17" fillId="8" fontId="2" numFmtId="0" xfId="0" applyAlignment="1" applyBorder="1" applyFont="1">
      <alignment horizontal="left" shrinkToFit="0" textRotation="90" vertical="center" wrapText="0"/>
    </xf>
    <xf borderId="17" fillId="14" fontId="2" numFmtId="0" xfId="0" applyAlignment="1" applyBorder="1" applyFill="1" applyFont="1">
      <alignment horizontal="left" shrinkToFit="0" textRotation="90" vertical="center" wrapText="0"/>
    </xf>
    <xf borderId="8" fillId="0" fontId="2" numFmtId="0" xfId="0" applyAlignment="1" applyBorder="1" applyFont="1">
      <alignment shrinkToFit="0" vertical="center" wrapText="0"/>
    </xf>
    <xf borderId="17" fillId="11" fontId="2" numFmtId="0" xfId="0" applyAlignment="1" applyBorder="1" applyFont="1">
      <alignment horizontal="left" shrinkToFit="0" textRotation="90" vertical="center" wrapText="0"/>
    </xf>
    <xf borderId="17" fillId="15" fontId="2" numFmtId="0" xfId="0" applyAlignment="1" applyBorder="1" applyFill="1" applyFont="1">
      <alignment horizontal="left" shrinkToFit="0" textRotation="90" vertical="center" wrapText="0"/>
    </xf>
    <xf borderId="17" fillId="16" fontId="2" numFmtId="0" xfId="0" applyAlignment="1" applyBorder="1" applyFill="1" applyFont="1">
      <alignment horizontal="left" shrinkToFit="0" textRotation="90" vertical="center" wrapText="1"/>
    </xf>
    <xf borderId="2" fillId="0" fontId="7" numFmtId="0" xfId="0" applyAlignment="1" applyBorder="1" applyFont="1">
      <alignment shrinkToFit="0" vertical="bottom" wrapText="0"/>
    </xf>
    <xf borderId="0" fillId="0" fontId="3" numFmtId="0" xfId="0" applyAlignment="1" applyFont="1">
      <alignment horizontal="center" shrinkToFit="0" vertical="bottom" wrapText="0"/>
    </xf>
    <xf borderId="0" fillId="0" fontId="17" numFmtId="0" xfId="0" applyAlignment="1" applyFont="1">
      <alignment shrinkToFit="0" vertical="bottom" wrapText="0"/>
    </xf>
    <xf borderId="2" fillId="0" fontId="3" numFmtId="0" xfId="0" applyAlignment="1" applyBorder="1" applyFont="1">
      <alignment horizontal="center" shrinkToFit="0" vertical="bottom" wrapText="0"/>
    </xf>
    <xf borderId="2" fillId="0" fontId="17" numFmtId="0" xfId="0" applyAlignment="1" applyBorder="1" applyFont="1">
      <alignment shrinkToFit="0" vertical="bottom" wrapText="0"/>
    </xf>
    <xf borderId="8" fillId="0" fontId="18" numFmtId="0" xfId="0" applyAlignment="1" applyBorder="1" applyFont="1">
      <alignment shrinkToFit="0" vertical="bottom" wrapText="0"/>
    </xf>
    <xf borderId="0" fillId="0" fontId="19" numFmtId="0" xfId="0" applyAlignment="1" applyFont="1">
      <alignment horizontal="right" shrinkToFit="0" vertical="bottom" wrapText="0"/>
    </xf>
    <xf borderId="0" fillId="0" fontId="4" numFmtId="0" xfId="0" applyAlignment="1" applyFont="1">
      <alignment horizontal="left" shrinkToFit="0" vertical="bottom" wrapText="0"/>
    </xf>
    <xf borderId="10" fillId="0" fontId="2" numFmtId="0" xfId="0" applyAlignment="1" applyBorder="1" applyFont="1">
      <alignment horizontal="left" shrinkToFit="0" vertical="bottom" wrapText="0"/>
    </xf>
    <xf borderId="0" fillId="0" fontId="20" numFmtId="0" xfId="0" applyAlignment="1" applyFont="1">
      <alignment shrinkToFit="0" vertical="bottom" wrapText="0"/>
    </xf>
    <xf borderId="0" fillId="0" fontId="18" numFmtId="0" xfId="0" applyAlignment="1" applyFont="1">
      <alignment shrinkToFit="0" vertical="bottom" wrapText="0"/>
    </xf>
    <xf borderId="0" fillId="0" fontId="2" numFmtId="0" xfId="0" applyAlignment="1" applyFont="1">
      <alignment horizontal="right" shrinkToFit="0" vertical="bottom" wrapText="0"/>
    </xf>
    <xf borderId="0" fillId="0" fontId="2" numFmtId="0" xfId="0" applyAlignment="1" applyFont="1">
      <alignment shrinkToFit="0" vertical="top" wrapText="0"/>
    </xf>
    <xf borderId="0" fillId="0" fontId="4" numFmtId="0" xfId="0" applyAlignment="1" applyFont="1">
      <alignment horizontal="left" shrinkToFit="0" vertical="bottom" wrapText="1"/>
    </xf>
    <xf borderId="10" fillId="0" fontId="10" numFmtId="0" xfId="0" applyBorder="1" applyFont="1"/>
    <xf borderId="0" fillId="0" fontId="3" numFmtId="0" xfId="0" applyAlignment="1" applyFont="1">
      <alignment horizontal="right" shrinkToFit="0" vertical="bottom" wrapText="0"/>
    </xf>
    <xf borderId="8" fillId="0" fontId="2" numFmtId="0" xfId="0" applyAlignment="1" applyBorder="1" applyFont="1">
      <alignment horizontal="left" shrinkToFit="0" vertical="bottom" wrapText="0"/>
    </xf>
    <xf borderId="0" fillId="0" fontId="2" numFmtId="0" xfId="0" applyAlignment="1" applyFont="1">
      <alignment horizontal="left" shrinkToFit="0" vertical="top" wrapText="0"/>
    </xf>
    <xf borderId="0" fillId="0" fontId="4" numFmtId="0" xfId="0" applyAlignment="1" applyFont="1">
      <alignment horizontal="left" shrinkToFit="0" vertical="top" wrapText="1"/>
    </xf>
    <xf borderId="1" fillId="0" fontId="2" numFmtId="0" xfId="0" applyAlignment="1" applyBorder="1" applyFont="1">
      <alignment horizontal="center" shrinkToFit="0" vertical="bottom" wrapText="0"/>
    </xf>
    <xf borderId="2" fillId="0" fontId="3" numFmtId="0" xfId="0" applyAlignment="1" applyBorder="1" applyFont="1">
      <alignment shrinkToFit="0" vertical="bottom" wrapText="0"/>
    </xf>
    <xf borderId="4" fillId="0" fontId="2" numFmtId="0" xfId="0" applyAlignment="1" applyBorder="1" applyFont="1">
      <alignment horizontal="center" shrinkToFit="0" vertical="bottom" wrapText="0"/>
    </xf>
    <xf borderId="8" fillId="0" fontId="7" numFmtId="0" xfId="0" applyAlignment="1" applyBorder="1" applyFont="1">
      <alignment horizontal="left" shrinkToFit="0" vertical="center" wrapText="0"/>
    </xf>
    <xf borderId="8" fillId="0" fontId="3" numFmtId="0" xfId="0" applyAlignment="1" applyBorder="1" applyFont="1">
      <alignment shrinkToFit="0" vertical="center" wrapText="1"/>
    </xf>
    <xf borderId="0" fillId="0" fontId="3" numFmtId="0" xfId="0" applyAlignment="1" applyFont="1">
      <alignment horizontal="right" shrinkToFit="0" vertical="center" wrapText="1"/>
    </xf>
    <xf borderId="0" fillId="0" fontId="3" numFmtId="0" xfId="0" applyAlignment="1" applyFont="1">
      <alignment shrinkToFit="0" vertical="center" wrapText="1"/>
    </xf>
    <xf borderId="9" fillId="17" fontId="2" numFmtId="0" xfId="0" applyAlignment="1" applyBorder="1" applyFill="1" applyFont="1">
      <alignment shrinkToFit="0" vertical="bottom" wrapText="0"/>
    </xf>
    <xf borderId="0" fillId="0" fontId="7" numFmtId="0" xfId="0" applyAlignment="1" applyFont="1">
      <alignment horizontal="left" shrinkToFit="0" vertical="center" wrapText="0"/>
    </xf>
    <xf borderId="0" fillId="0" fontId="14" numFmtId="0" xfId="0" applyAlignment="1" applyFont="1">
      <alignment horizontal="left" shrinkToFit="0" vertical="center" wrapText="1"/>
    </xf>
    <xf borderId="0" fillId="0" fontId="3" numFmtId="0" xfId="0" applyAlignment="1" applyFont="1">
      <alignment horizontal="left" shrinkToFit="0" vertical="center" wrapText="1"/>
    </xf>
    <xf borderId="8" fillId="0" fontId="7" numFmtId="0" xfId="0" applyAlignment="1" applyBorder="1" applyFont="1">
      <alignment horizontal="left" shrinkToFit="0" vertical="bottom" wrapText="0"/>
    </xf>
    <xf borderId="0" fillId="0" fontId="7" numFmtId="0" xfId="0" applyAlignment="1" applyFont="1">
      <alignment horizontal="left" shrinkToFit="0" vertical="bottom" wrapText="0"/>
    </xf>
    <xf borderId="0" fillId="0" fontId="14" numFmtId="0" xfId="0" applyAlignment="1" applyFont="1">
      <alignment shrinkToFit="0" vertical="center" wrapText="1"/>
    </xf>
    <xf borderId="8" fillId="0" fontId="14" numFmtId="0" xfId="0" applyAlignment="1" applyBorder="1" applyFont="1">
      <alignment shrinkToFit="0" vertical="center" wrapText="1"/>
    </xf>
    <xf borderId="8" fillId="0" fontId="3" numFmtId="0" xfId="0" applyAlignment="1" applyBorder="1" applyFont="1">
      <alignment shrinkToFit="0" vertical="bottom" wrapText="0"/>
    </xf>
    <xf borderId="0" fillId="0" fontId="12" numFmtId="0" xfId="0" applyAlignment="1" applyFont="1">
      <alignment horizontal="center" shrinkToFit="0" vertical="bottom" wrapText="0"/>
    </xf>
    <xf borderId="10" fillId="0" fontId="12" numFmtId="0" xfId="0" applyAlignment="1" applyBorder="1" applyFont="1">
      <alignment horizontal="center" shrinkToFit="0" vertical="bottom" wrapText="0"/>
    </xf>
    <xf borderId="9" fillId="2" fontId="2" numFmtId="0" xfId="0" applyAlignment="1" applyBorder="1" applyFont="1">
      <alignment horizontal="right" shrinkToFit="0" vertical="bottom" wrapText="0"/>
    </xf>
    <xf borderId="8" fillId="0" fontId="19" numFmtId="0" xfId="0" applyAlignment="1" applyBorder="1" applyFont="1">
      <alignment horizontal="center" shrinkToFit="0" vertical="bottom" wrapText="0"/>
    </xf>
    <xf borderId="23" fillId="0" fontId="2" numFmtId="0" xfId="0" applyAlignment="1" applyBorder="1" applyFont="1">
      <alignment shrinkToFit="0" vertical="bottom" wrapText="0"/>
    </xf>
    <xf borderId="24" fillId="0" fontId="2" numFmtId="0" xfId="0" applyAlignment="1" applyBorder="1" applyFont="1">
      <alignment shrinkToFit="0" vertical="bottom" wrapText="0"/>
    </xf>
    <xf borderId="24" fillId="0" fontId="3" numFmtId="0" xfId="0" applyAlignment="1" applyBorder="1" applyFont="1">
      <alignment shrinkToFit="0" vertical="bottom" wrapText="0"/>
    </xf>
    <xf borderId="25" fillId="0" fontId="2" numFmtId="0" xfId="0" applyAlignment="1" applyBorder="1" applyFont="1">
      <alignment shrinkToFit="0" vertical="bottom" wrapText="0"/>
    </xf>
    <xf borderId="8" fillId="0" fontId="3" numFmtId="0" xfId="0" applyAlignment="1" applyBorder="1" applyFont="1">
      <alignment horizontal="center" shrinkToFit="0" vertical="bottom" wrapText="0"/>
    </xf>
    <xf borderId="9" fillId="17" fontId="2" numFmtId="2" xfId="0" applyAlignment="1" applyBorder="1" applyFont="1" applyNumberFormat="1">
      <alignment shrinkToFit="0" vertical="bottom" wrapText="0"/>
    </xf>
    <xf borderId="0" fillId="0" fontId="19" numFmtId="0" xfId="0" applyAlignment="1" applyFont="1">
      <alignment horizontal="center" shrinkToFit="0" vertical="bottom" wrapText="0"/>
    </xf>
    <xf borderId="0" fillId="0" fontId="2" numFmtId="2" xfId="0" applyAlignment="1" applyFont="1" applyNumberFormat="1">
      <alignment shrinkToFit="0" vertical="bottom" wrapText="0"/>
    </xf>
    <xf borderId="0" fillId="0" fontId="19" numFmtId="0" xfId="0" applyAlignment="1" applyFont="1">
      <alignment horizontal="left" shrinkToFit="0" vertical="bottom" wrapText="0"/>
    </xf>
    <xf borderId="8" fillId="0" fontId="15" numFmtId="0" xfId="0" applyAlignment="1" applyBorder="1" applyFont="1">
      <alignment shrinkToFit="0" vertical="bottom" wrapText="0"/>
    </xf>
    <xf borderId="0" fillId="0" fontId="15" numFmtId="0" xfId="0" applyAlignment="1" applyFont="1">
      <alignment shrinkToFit="0" vertical="bottom" wrapText="0"/>
    </xf>
    <xf borderId="0" fillId="0" fontId="15" numFmtId="0" xfId="0" applyAlignment="1" applyFont="1">
      <alignment horizontal="right" shrinkToFit="0" vertical="bottom" wrapText="0"/>
    </xf>
    <xf borderId="0" fillId="0" fontId="15" numFmtId="0" xfId="0" applyAlignment="1" applyFont="1">
      <alignment horizontal="left" shrinkToFit="0" vertical="bottom" wrapText="0"/>
    </xf>
    <xf borderId="8" fillId="0" fontId="4" numFmtId="0" xfId="0" applyAlignment="1" applyBorder="1" applyFont="1">
      <alignment shrinkToFit="0" vertical="bottom" wrapText="0"/>
    </xf>
    <xf borderId="8" fillId="0" fontId="3" numFmtId="0" xfId="0" applyAlignment="1" applyBorder="1" applyFont="1">
      <alignment horizontal="left" shrinkToFit="0" vertical="bottom" wrapText="0"/>
    </xf>
    <xf borderId="2" fillId="0" fontId="3" numFmtId="0" xfId="0" applyAlignment="1" applyBorder="1" applyFont="1">
      <alignment horizontal="left" shrinkToFit="0" vertical="bottom" wrapText="0"/>
    </xf>
    <xf borderId="0" fillId="0" fontId="14" numFmtId="0" xfId="0" applyAlignment="1" applyFont="1">
      <alignment horizontal="left" shrinkToFit="0" vertical="bottom" wrapText="0"/>
    </xf>
    <xf borderId="0" fillId="0" fontId="14" numFmtId="0" xfId="0" applyAlignment="1" applyFont="1">
      <alignment horizontal="center" shrinkToFit="0" vertical="bottom" wrapText="0"/>
    </xf>
    <xf borderId="26" fillId="0" fontId="14" numFmtId="0" xfId="0" applyAlignment="1" applyBorder="1" applyFont="1">
      <alignment horizontal="center" shrinkToFit="0" vertical="bottom" wrapText="0"/>
    </xf>
    <xf borderId="27" fillId="12" fontId="15" numFmtId="0" xfId="0" applyAlignment="1" applyBorder="1" applyFont="1">
      <alignment horizontal="left" shrinkToFit="0" vertical="bottom" wrapText="0"/>
    </xf>
    <xf borderId="28" fillId="12" fontId="15" numFmtId="0" xfId="0" applyAlignment="1" applyBorder="1" applyFont="1">
      <alignment horizontal="left" shrinkToFit="0" vertical="bottom" wrapText="0"/>
    </xf>
    <xf borderId="29" fillId="12" fontId="3" numFmtId="164" xfId="0" applyAlignment="1" applyBorder="1" applyFont="1" applyNumberFormat="1">
      <alignment shrinkToFit="0" vertical="bottom" wrapText="0"/>
    </xf>
    <xf borderId="0" fillId="0" fontId="15" numFmtId="0" xfId="0" applyAlignment="1" applyFont="1">
      <alignment horizontal="center" shrinkToFit="0" vertical="bottom" wrapText="0"/>
    </xf>
    <xf borderId="0" fillId="0" fontId="3" numFmtId="164" xfId="0" applyAlignment="1" applyFont="1" applyNumberFormat="1">
      <alignment shrinkToFit="0" vertical="bottom" wrapText="0"/>
    </xf>
    <xf borderId="8" fillId="0" fontId="21" numFmtId="0" xfId="0" applyAlignment="1" applyBorder="1" applyFont="1">
      <alignment shrinkToFit="0" vertical="bottom" wrapText="0"/>
    </xf>
    <xf borderId="8" fillId="0" fontId="14" numFmtId="0" xfId="0" applyAlignment="1" applyBorder="1" applyFont="1">
      <alignment shrinkToFit="0" vertical="bottom" wrapText="0"/>
    </xf>
    <xf borderId="0" fillId="0" fontId="21" numFmtId="0" xfId="0" applyAlignment="1" applyFont="1">
      <alignment shrinkToFit="0" vertical="bottom" wrapText="0"/>
    </xf>
    <xf borderId="0" fillId="0" fontId="14" numFmtId="0" xfId="0" applyAlignment="1" applyFont="1">
      <alignment shrinkToFit="0" vertical="bottom" wrapText="0"/>
    </xf>
    <xf borderId="0" fillId="0" fontId="22" numFmtId="0" xfId="0" applyAlignment="1" applyFont="1">
      <alignment horizontal="center" shrinkToFit="0" vertical="bottom" wrapText="0"/>
    </xf>
    <xf borderId="0" fillId="0" fontId="2" numFmtId="0" xfId="0" applyAlignment="1" applyFont="1">
      <alignment horizontal="left" shrinkToFit="0" vertical="top" wrapText="1"/>
    </xf>
    <xf borderId="5" fillId="12" fontId="7" numFmtId="0" xfId="0" applyAlignment="1" applyBorder="1" applyFont="1">
      <alignment horizontal="center" shrinkToFit="0" vertical="bottom" wrapText="0"/>
    </xf>
    <xf borderId="6" fillId="0" fontId="10" numFmtId="0" xfId="0" applyBorder="1" applyFont="1"/>
    <xf borderId="7" fillId="0" fontId="10" numFmtId="0" xfId="0" applyBorder="1" applyFont="1"/>
    <xf borderId="16" fillId="9" fontId="2" numFmtId="0" xfId="0" applyAlignment="1" applyBorder="1" applyFont="1">
      <alignment horizontal="left" shrinkToFit="0" vertical="bottom" wrapText="0"/>
    </xf>
    <xf borderId="9" fillId="17" fontId="2" numFmtId="1" xfId="0" applyAlignment="1" applyBorder="1" applyFont="1" applyNumberFormat="1">
      <alignment horizontal="center" shrinkToFit="0" vertical="center" wrapText="0"/>
    </xf>
    <xf borderId="0" fillId="0" fontId="2" numFmtId="1" xfId="0" applyAlignment="1" applyFont="1" applyNumberFormat="1">
      <alignment shrinkToFit="0" vertical="bottom" wrapText="0"/>
    </xf>
    <xf borderId="0" fillId="0" fontId="7" numFmtId="0" xfId="0" applyAlignment="1" applyFont="1">
      <alignment horizontal="left" shrinkToFit="0" vertical="center" wrapText="1"/>
    </xf>
    <xf borderId="9" fillId="17"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0" fillId="0" fontId="2" numFmtId="0" xfId="0" applyAlignment="1" applyFont="1">
      <alignment shrinkToFit="0" vertical="bottom" wrapText="1"/>
    </xf>
    <xf borderId="9" fillId="17" fontId="2" numFmtId="0" xfId="0" applyAlignment="1" applyBorder="1" applyFont="1">
      <alignment horizontal="center" shrinkToFit="0" vertical="center" wrapText="0"/>
    </xf>
    <xf borderId="16" fillId="9" fontId="2" numFmtId="0" xfId="0" applyAlignment="1" applyBorder="1" applyFont="1">
      <alignment horizontal="center" shrinkToFit="0" vertical="bottom" wrapText="0"/>
    </xf>
    <xf borderId="0" fillId="0" fontId="2" numFmtId="2" xfId="0" applyAlignment="1" applyFont="1" applyNumberFormat="1">
      <alignment horizontal="center" shrinkToFit="0" vertical="center" wrapText="0"/>
    </xf>
    <xf borderId="0" fillId="0" fontId="2" numFmtId="0" xfId="0" applyAlignment="1" applyFont="1">
      <alignment horizontal="center" shrinkToFit="0" vertical="bottom" wrapText="1"/>
    </xf>
    <xf borderId="9" fillId="0" fontId="2" numFmtId="0" xfId="0" applyAlignment="1" applyBorder="1" applyFont="1">
      <alignment shrinkToFit="0" vertical="top" wrapText="1"/>
    </xf>
    <xf borderId="9" fillId="0" fontId="12" numFmtId="0" xfId="0" applyAlignment="1" applyBorder="1" applyFont="1">
      <alignment shrinkToFit="0" vertical="top" wrapText="1"/>
    </xf>
    <xf borderId="9" fillId="10" fontId="2" numFmtId="1" xfId="0" applyAlignment="1" applyBorder="1" applyFont="1" applyNumberFormat="1">
      <alignment horizontal="center" readingOrder="0" shrinkToFit="0" vertical="center" wrapText="0"/>
    </xf>
    <xf borderId="0" fillId="0" fontId="2" numFmtId="1" xfId="0" applyAlignment="1" applyFont="1" applyNumberFormat="1">
      <alignment horizontal="center" shrinkToFit="0" vertical="center" wrapText="0"/>
    </xf>
    <xf borderId="9" fillId="0" fontId="2" numFmtId="0" xfId="0" applyAlignment="1" applyBorder="1" applyFont="1">
      <alignment horizontal="left" shrinkToFit="0" vertical="top" wrapText="1"/>
    </xf>
    <xf borderId="9" fillId="17" fontId="2" numFmtId="2" xfId="0" applyAlignment="1" applyBorder="1" applyFont="1" applyNumberFormat="1">
      <alignment horizontal="center" shrinkToFit="0" vertical="center" wrapText="0"/>
    </xf>
    <xf borderId="2" fillId="0" fontId="2" numFmtId="1" xfId="0" applyAlignment="1" applyBorder="1" applyFont="1" applyNumberFormat="1">
      <alignment shrinkToFit="0" vertical="bottom" wrapText="0"/>
    </xf>
    <xf borderId="9" fillId="8" fontId="2" numFmtId="0" xfId="0" applyAlignment="1" applyBorder="1" applyFont="1">
      <alignment shrinkToFit="0" vertical="bottom" wrapText="0"/>
    </xf>
    <xf borderId="1" fillId="0" fontId="2" numFmtId="0" xfId="0" applyAlignment="1" applyBorder="1" applyFont="1">
      <alignment horizontal="left" shrinkToFit="0" vertical="top" wrapText="1"/>
    </xf>
    <xf borderId="2" fillId="0" fontId="10" numFmtId="0" xfId="0" applyBorder="1" applyFont="1"/>
    <xf borderId="3" fillId="0" fontId="10" numFmtId="0" xfId="0" applyBorder="1" applyFont="1"/>
    <xf borderId="10" fillId="0" fontId="12" numFmtId="0" xfId="0" applyAlignment="1" applyBorder="1" applyFont="1">
      <alignment horizontal="center" shrinkToFit="0" vertical="center" wrapText="0"/>
    </xf>
    <xf borderId="9" fillId="18" fontId="2" numFmtId="0" xfId="0" applyAlignment="1" applyBorder="1" applyFill="1" applyFont="1">
      <alignment shrinkToFit="0" vertical="bottom" wrapText="0"/>
    </xf>
    <xf borderId="11" fillId="0" fontId="10" numFmtId="0" xfId="0" applyBorder="1" applyFont="1"/>
    <xf borderId="12" fillId="0" fontId="10" numFmtId="0" xfId="0" applyBorder="1" applyFont="1"/>
    <xf borderId="10" fillId="0" fontId="2" numFmtId="0" xfId="0" applyAlignment="1" applyBorder="1" applyFont="1">
      <alignment horizontal="center" shrinkToFit="0" vertical="bottom" wrapText="0"/>
    </xf>
    <xf borderId="9" fillId="12" fontId="2" numFmtId="0" xfId="0" applyAlignment="1" applyBorder="1" applyFont="1">
      <alignment shrinkToFit="0" vertical="bottom" wrapText="0"/>
    </xf>
    <xf borderId="0" fillId="0" fontId="12" numFmtId="0" xfId="0" applyAlignment="1" applyFont="1">
      <alignment horizontal="left" shrinkToFit="0" vertical="top" wrapText="0"/>
    </xf>
    <xf borderId="9" fillId="15" fontId="2" numFmtId="0" xfId="0" applyAlignment="1" applyBorder="1" applyFont="1">
      <alignment shrinkToFit="0" vertical="bottom" wrapText="0"/>
    </xf>
    <xf borderId="8" fillId="0" fontId="12" numFmtId="0" xfId="0" applyAlignment="1" applyBorder="1" applyFont="1">
      <alignment shrinkToFit="0" vertical="bottom" wrapText="0"/>
    </xf>
    <xf borderId="2" fillId="0" fontId="12" numFmtId="0" xfId="0" applyAlignment="1" applyBorder="1" applyFont="1">
      <alignment shrinkToFit="0" vertical="bottom" wrapText="0"/>
    </xf>
    <xf borderId="9" fillId="10" fontId="2" numFmtId="0" xfId="0" applyAlignment="1" applyBorder="1" applyFont="1">
      <alignment shrinkToFit="0" vertical="bottom" wrapText="0"/>
    </xf>
    <xf borderId="1" fillId="0" fontId="2" numFmtId="0" xfId="0" applyAlignment="1" applyBorder="1" applyFont="1">
      <alignment horizontal="center" shrinkToFit="0" vertical="center" wrapText="1"/>
    </xf>
    <xf borderId="4" fillId="0" fontId="10" numFmtId="0" xfId="0" applyBorder="1" applyFont="1"/>
    <xf borderId="9" fillId="2" fontId="2" numFmtId="0" xfId="0" applyAlignment="1" applyBorder="1" applyFont="1">
      <alignment shrinkToFit="0" vertical="bottom" wrapText="0"/>
    </xf>
    <xf borderId="10" fillId="0" fontId="11" numFmtId="0" xfId="0" applyAlignment="1" applyBorder="1" applyFont="1">
      <alignment horizontal="center" shrinkToFit="0" vertical="bottom" wrapText="0"/>
    </xf>
    <xf borderId="1" fillId="12" fontId="23" numFmtId="0" xfId="0" applyAlignment="1" applyBorder="1" applyFont="1">
      <alignment horizontal="center" shrinkToFit="0" vertical="center" wrapText="1"/>
    </xf>
    <xf borderId="30" fillId="12" fontId="12" numFmtId="0" xfId="0" applyAlignment="1" applyBorder="1" applyFont="1">
      <alignment horizontal="center" shrinkToFit="0" vertical="center" wrapText="1"/>
    </xf>
    <xf borderId="31" fillId="0" fontId="10" numFmtId="0" xfId="0" applyBorder="1" applyFont="1"/>
    <xf borderId="1" fillId="0" fontId="5" numFmtId="0" xfId="0" applyAlignment="1" applyBorder="1" applyFont="1">
      <alignment shrinkToFit="0" vertical="bottom" wrapText="0"/>
    </xf>
    <xf borderId="9" fillId="17" fontId="2" numFmtId="0" xfId="0" applyAlignment="1" applyBorder="1" applyFont="1">
      <alignment horizontal="center" shrinkToFit="0" vertical="bottom" wrapText="0"/>
    </xf>
    <xf borderId="9" fillId="17" fontId="2" numFmtId="14" xfId="0" applyAlignment="1" applyBorder="1" applyFont="1" applyNumberFormat="1">
      <alignment horizontal="center" shrinkToFit="0" vertical="bottom" wrapText="0"/>
    </xf>
    <xf borderId="0" fillId="0" fontId="2" numFmtId="14" xfId="0" applyAlignment="1" applyFont="1" applyNumberFormat="1">
      <alignment horizontal="right" shrinkToFit="0" vertical="bottom" wrapText="0"/>
    </xf>
    <xf borderId="1" fillId="0" fontId="24" numFmtId="0" xfId="0" applyAlignment="1" applyBorder="1" applyFont="1">
      <alignment shrinkToFit="0" vertical="bottom" wrapText="0"/>
    </xf>
    <xf borderId="13" fillId="17" fontId="2" numFmtId="0" xfId="0" applyAlignment="1" applyBorder="1" applyFont="1">
      <alignment shrinkToFit="0" vertical="bottom" wrapText="0"/>
    </xf>
    <xf borderId="9" fillId="17" fontId="2" numFmtId="1" xfId="0" applyAlignment="1" applyBorder="1" applyFont="1" applyNumberFormat="1">
      <alignment horizontal="center" shrinkToFit="0" vertical="bottom" wrapText="0"/>
    </xf>
    <xf borderId="15" fillId="5" fontId="2" numFmtId="0" xfId="0" applyAlignment="1" applyBorder="1" applyFont="1">
      <alignment shrinkToFit="0" vertical="bottom" wrapText="0"/>
    </xf>
    <xf borderId="16" fillId="5" fontId="2" numFmtId="0" xfId="0" applyAlignment="1" applyBorder="1" applyFont="1">
      <alignment shrinkToFit="0" vertical="bottom" wrapText="0"/>
    </xf>
    <xf borderId="16" fillId="17" fontId="2" numFmtId="0" xfId="0" applyAlignment="1" applyBorder="1" applyFont="1">
      <alignment horizontal="center" shrinkToFit="0" vertical="bottom" wrapText="0"/>
    </xf>
    <xf borderId="2" fillId="0" fontId="2" numFmtId="0" xfId="0" applyAlignment="1" applyBorder="1" applyFont="1">
      <alignment shrinkToFit="0" vertical="center" wrapText="0"/>
    </xf>
    <xf borderId="3" fillId="0" fontId="2" numFmtId="0" xfId="0" applyAlignment="1" applyBorder="1" applyFont="1">
      <alignment horizontal="center" shrinkToFit="0" vertical="bottom" wrapText="0"/>
    </xf>
    <xf borderId="16" fillId="5" fontId="7" numFmtId="0" xfId="0" applyAlignment="1" applyBorder="1" applyFont="1">
      <alignment horizontal="left" shrinkToFit="0" vertical="bottom" wrapText="0"/>
    </xf>
    <xf borderId="16" fillId="5" fontId="2" numFmtId="0" xfId="0" applyAlignment="1" applyBorder="1" applyFont="1">
      <alignment horizontal="left" shrinkToFit="0" vertical="bottom" wrapText="0"/>
    </xf>
    <xf borderId="9" fillId="13" fontId="2" numFmtId="0" xfId="0" applyAlignment="1" applyBorder="1" applyFont="1">
      <alignment shrinkToFit="0" vertical="bottom" wrapText="0"/>
    </xf>
    <xf borderId="16" fillId="14" fontId="2" numFmtId="0" xfId="0" applyAlignment="1" applyBorder="1" applyFont="1">
      <alignment shrinkToFit="0" vertical="bottom" wrapText="0"/>
    </xf>
    <xf borderId="0" fillId="0" fontId="2" numFmtId="49" xfId="0" applyAlignment="1" applyFont="1" applyNumberFormat="1">
      <alignment horizontal="center" shrinkToFit="0" vertical="center" wrapText="0"/>
    </xf>
    <xf borderId="12" fillId="0" fontId="2" numFmtId="0" xfId="0" applyAlignment="1" applyBorder="1" applyFont="1">
      <alignment horizontal="center" shrinkToFit="0" vertical="bottom" wrapText="0"/>
    </xf>
    <xf borderId="5" fillId="17" fontId="2" numFmtId="0" xfId="0" applyAlignment="1" applyBorder="1" applyFont="1">
      <alignment horizontal="center" shrinkToFit="0" vertical="bottom" wrapText="0"/>
    </xf>
    <xf borderId="16" fillId="18" fontId="2" numFmtId="0" xfId="0" applyAlignment="1" applyBorder="1" applyFont="1">
      <alignment horizontal="center" shrinkToFit="0" vertical="bottom" wrapText="0"/>
    </xf>
    <xf borderId="5" fillId="17" fontId="2" numFmtId="2" xfId="0" applyAlignment="1" applyBorder="1" applyFont="1" applyNumberFormat="1">
      <alignment horizontal="center" shrinkToFit="0" vertical="bottom" wrapText="0"/>
    </xf>
    <xf borderId="10" fillId="0" fontId="2" numFmtId="1" xfId="0" applyAlignment="1" applyBorder="1" applyFont="1" applyNumberFormat="1">
      <alignment horizontal="center" shrinkToFit="0" vertical="bottom" wrapText="0"/>
    </xf>
    <xf borderId="5" fillId="17" fontId="2" numFmtId="0" xfId="0" applyAlignment="1" applyBorder="1" applyFont="1">
      <alignment horizontal="center" shrinkToFit="0" vertical="center" wrapText="0"/>
    </xf>
    <xf borderId="6" fillId="0" fontId="2" numFmtId="0" xfId="0" applyAlignment="1" applyBorder="1" applyFont="1">
      <alignment shrinkToFit="0" vertical="bottom" wrapText="0"/>
    </xf>
    <xf borderId="6" fillId="0" fontId="2" numFmtId="0" xfId="0" applyAlignment="1" applyBorder="1" applyFont="1">
      <alignment horizontal="right" shrinkToFit="0" vertical="bottom" wrapText="0"/>
    </xf>
    <xf borderId="9" fillId="17" fontId="2" numFmtId="3" xfId="0" applyAlignment="1" applyBorder="1" applyFont="1" applyNumberFormat="1">
      <alignment horizontal="center" shrinkToFit="0" vertical="bottom" wrapText="0"/>
    </xf>
    <xf borderId="8" fillId="0" fontId="25" numFmtId="1" xfId="0" applyAlignment="1" applyBorder="1" applyFont="1" applyNumberFormat="1">
      <alignment shrinkToFit="0" vertical="bottom" wrapText="0"/>
    </xf>
    <xf borderId="0" fillId="0" fontId="26" numFmtId="0" xfId="0" applyAlignment="1" applyFont="1">
      <alignment horizontal="left" shrinkToFit="0" vertical="center" wrapText="0"/>
    </xf>
    <xf borderId="8" fillId="0" fontId="25" numFmtId="2" xfId="0" applyAlignment="1" applyBorder="1" applyFont="1" applyNumberFormat="1">
      <alignment shrinkToFit="0" vertical="bottom" wrapText="0"/>
    </xf>
    <xf borderId="8" fillId="0" fontId="25" numFmtId="1" xfId="0" applyAlignment="1" applyBorder="1" applyFont="1" applyNumberFormat="1">
      <alignment horizontal="left" shrinkToFit="0" vertical="bottom" wrapText="0"/>
    </xf>
    <xf borderId="8" fillId="0" fontId="27" numFmtId="1" xfId="0" applyAlignment="1" applyBorder="1" applyFont="1" applyNumberFormat="1">
      <alignment shrinkToFit="0" vertical="bottom" wrapText="0"/>
    </xf>
    <xf borderId="0" fillId="0" fontId="28" numFmtId="0" xfId="0" applyFont="1"/>
    <xf borderId="0" fillId="0" fontId="2" numFmtId="1" xfId="0" applyAlignment="1" applyFont="1" applyNumberFormat="1">
      <alignment horizontal="center" shrinkToFit="0" vertical="bottom" wrapText="0"/>
    </xf>
    <xf borderId="0" fillId="0" fontId="2" numFmtId="2" xfId="0" applyAlignment="1" applyFont="1" applyNumberFormat="1">
      <alignment horizontal="center" shrinkToFit="0" vertical="bottom" wrapText="0"/>
    </xf>
    <xf borderId="0" fillId="0" fontId="11" numFmtId="0" xfId="0" applyAlignment="1" applyFont="1">
      <alignment horizontal="center" shrinkToFit="0" vertical="bottom" wrapText="0"/>
    </xf>
    <xf borderId="0" fillId="0" fontId="2" numFmtId="3" xfId="0" applyAlignment="1" applyFont="1" applyNumberFormat="1">
      <alignment horizontal="center" shrinkToFit="0" vertical="bottom" wrapText="0"/>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 Id="rId2" Type="http://schemas.openxmlformats.org/officeDocument/2006/relationships/image" Target="../media/image4.jpg"/><Relationship Id="rId3" Type="http://schemas.openxmlformats.org/officeDocument/2006/relationships/image" Target="../media/image5.jpg"/><Relationship Id="rId4" Type="http://schemas.openxmlformats.org/officeDocument/2006/relationships/image" Target="../media/image3.png"/><Relationship Id="rId5"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20</xdr:col>
      <xdr:colOff>409575</xdr:colOff>
      <xdr:row>1</xdr:row>
      <xdr:rowOff>76200</xdr:rowOff>
    </xdr:from>
    <xdr:ext cx="5086350" cy="3057525"/>
    <xdr:pic>
      <xdr:nvPicPr>
        <xdr:cNvPr id="0" name="image2.jpg" title="صورة"/>
        <xdr:cNvPicPr preferRelativeResize="0"/>
      </xdr:nvPicPr>
      <xdr:blipFill>
        <a:blip cstate="print" r:embed="rId1"/>
        <a:stretch>
          <a:fillRect/>
        </a:stretch>
      </xdr:blipFill>
      <xdr:spPr>
        <a:prstGeom prst="rect">
          <a:avLst/>
        </a:prstGeom>
        <a:noFill/>
      </xdr:spPr>
    </xdr:pic>
    <xdr:clientData fLocksWithSheet="0"/>
  </xdr:oneCellAnchor>
  <xdr:oneCellAnchor>
    <xdr:from>
      <xdr:col>18</xdr:col>
      <xdr:colOff>28575</xdr:colOff>
      <xdr:row>35</xdr:row>
      <xdr:rowOff>47625</xdr:rowOff>
    </xdr:from>
    <xdr:ext cx="3257550" cy="4343400"/>
    <xdr:pic>
      <xdr:nvPicPr>
        <xdr:cNvPr id="0" name="image4.jpg" title="صورة"/>
        <xdr:cNvPicPr preferRelativeResize="0"/>
      </xdr:nvPicPr>
      <xdr:blipFill>
        <a:blip cstate="print" r:embed="rId2"/>
        <a:stretch>
          <a:fillRect/>
        </a:stretch>
      </xdr:blipFill>
      <xdr:spPr>
        <a:prstGeom prst="rect">
          <a:avLst/>
        </a:prstGeom>
        <a:noFill/>
      </xdr:spPr>
    </xdr:pic>
    <xdr:clientData fLocksWithSheet="0"/>
  </xdr:oneCellAnchor>
  <xdr:oneCellAnchor>
    <xdr:from>
      <xdr:col>15</xdr:col>
      <xdr:colOff>161925</xdr:colOff>
      <xdr:row>0</xdr:row>
      <xdr:rowOff>142875</xdr:rowOff>
    </xdr:from>
    <xdr:ext cx="4972050" cy="3724275"/>
    <xdr:pic>
      <xdr:nvPicPr>
        <xdr:cNvPr id="0" name="image5.jpg" title="صورة"/>
        <xdr:cNvPicPr preferRelativeResize="0"/>
      </xdr:nvPicPr>
      <xdr:blipFill>
        <a:blip cstate="print" r:embed="rId3"/>
        <a:stretch>
          <a:fillRect/>
        </a:stretch>
      </xdr:blipFill>
      <xdr:spPr>
        <a:prstGeom prst="rect">
          <a:avLst/>
        </a:prstGeom>
        <a:noFill/>
      </xdr:spPr>
    </xdr:pic>
    <xdr:clientData fLocksWithSheet="0"/>
  </xdr:oneCellAnchor>
  <xdr:oneCellAnchor>
    <xdr:from>
      <xdr:col>20</xdr:col>
      <xdr:colOff>542925</xdr:colOff>
      <xdr:row>77</xdr:row>
      <xdr:rowOff>28575</xdr:rowOff>
    </xdr:from>
    <xdr:ext cx="3495675" cy="4343400"/>
    <xdr:pic>
      <xdr:nvPicPr>
        <xdr:cNvPr id="0" name="image3.png" title="صورة"/>
        <xdr:cNvPicPr preferRelativeResize="0"/>
      </xdr:nvPicPr>
      <xdr:blipFill>
        <a:blip cstate="print" r:embed="rId4"/>
        <a:stretch>
          <a:fillRect/>
        </a:stretch>
      </xdr:blipFill>
      <xdr:spPr>
        <a:prstGeom prst="rect">
          <a:avLst/>
        </a:prstGeom>
        <a:noFill/>
      </xdr:spPr>
    </xdr:pic>
    <xdr:clientData fLocksWithSheet="0"/>
  </xdr:oneCellAnchor>
  <xdr:oneCellAnchor>
    <xdr:from>
      <xdr:col>9</xdr:col>
      <xdr:colOff>361950</xdr:colOff>
      <xdr:row>94</xdr:row>
      <xdr:rowOff>9525</xdr:rowOff>
    </xdr:from>
    <xdr:ext cx="4686300" cy="3562350"/>
    <xdr:pic>
      <xdr:nvPicPr>
        <xdr:cNvPr id="0" name="image1.png" title="صورة"/>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11</xdr:col>
      <xdr:colOff>276225</xdr:colOff>
      <xdr:row>2</xdr:row>
      <xdr:rowOff>190500</xdr:rowOff>
    </xdr:from>
    <xdr:ext cx="3619500" cy="4819650"/>
    <xdr:pic>
      <xdr:nvPicPr>
        <xdr:cNvPr id="0" name="image6.jpg" title="صورة"/>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3.43"/>
    <col customWidth="1" min="3" max="3" width="1.43"/>
    <col customWidth="1" min="4" max="4" width="28.29"/>
    <col customWidth="1" min="5" max="5" width="1.43"/>
    <col customWidth="1" min="6" max="6" width="8.86"/>
    <col customWidth="1" min="7" max="7" width="1.43"/>
    <col customWidth="1" min="8" max="8" width="10.29"/>
    <col customWidth="1" min="9" max="9" width="1.43"/>
    <col customWidth="1" min="10" max="10" width="9.29"/>
    <col customWidth="1" min="11" max="11" width="1.43"/>
    <col customWidth="1" min="12" max="12" width="16.43"/>
    <col customWidth="1" min="13" max="13" width="1.86"/>
    <col customWidth="1" min="14" max="14" width="11.43"/>
    <col customWidth="1" min="15" max="15" width="1.43"/>
    <col customWidth="1" min="16" max="16" width="3.29"/>
    <col customWidth="1" min="17" max="29" width="11.43"/>
  </cols>
  <sheetData>
    <row r="1" ht="27.75"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row>
    <row r="2" ht="27.75" customHeight="1">
      <c r="A2" s="3"/>
      <c r="B2" s="4" t="s">
        <v>1</v>
      </c>
      <c r="M2" s="2"/>
      <c r="N2" s="2"/>
      <c r="O2" s="2"/>
      <c r="P2" s="2"/>
      <c r="Q2" s="2"/>
      <c r="R2" s="2"/>
      <c r="S2" s="2"/>
      <c r="T2" s="2"/>
      <c r="U2" s="2"/>
      <c r="V2" s="2"/>
      <c r="W2" s="2"/>
      <c r="X2" s="2"/>
      <c r="Y2" s="2"/>
      <c r="Z2" s="2"/>
      <c r="AA2" s="2"/>
      <c r="AB2" s="2"/>
      <c r="AC2" s="2"/>
    </row>
    <row r="3" ht="3.75" customHeight="1">
      <c r="A3" s="5"/>
      <c r="B3" s="5"/>
      <c r="C3" s="2"/>
      <c r="D3" s="2"/>
      <c r="E3" s="2"/>
      <c r="F3" s="2"/>
      <c r="G3" s="2"/>
      <c r="H3" s="2"/>
      <c r="I3" s="2"/>
      <c r="J3" s="2"/>
      <c r="K3" s="2"/>
      <c r="L3" s="2"/>
      <c r="M3" s="2"/>
      <c r="N3" s="6"/>
      <c r="O3" s="2"/>
      <c r="P3" s="2"/>
      <c r="Q3" s="2"/>
      <c r="R3" s="2"/>
      <c r="S3" s="2"/>
      <c r="T3" s="2"/>
      <c r="U3" s="2"/>
      <c r="V3" s="2"/>
      <c r="W3" s="2"/>
      <c r="X3" s="2"/>
      <c r="Y3" s="2"/>
      <c r="Z3" s="2"/>
      <c r="AA3" s="2"/>
      <c r="AB3" s="2"/>
      <c r="AC3" s="2"/>
    </row>
    <row r="4" ht="12.75" customHeight="1">
      <c r="A4" s="5" t="s">
        <v>2</v>
      </c>
      <c r="B4" s="2"/>
      <c r="C4" s="5"/>
      <c r="D4" s="2"/>
      <c r="E4" s="2"/>
      <c r="F4" s="2"/>
      <c r="G4" s="2"/>
      <c r="H4" s="2"/>
      <c r="I4" s="2"/>
      <c r="J4" s="2"/>
      <c r="K4" s="2"/>
      <c r="L4" s="2"/>
      <c r="M4" s="2"/>
      <c r="N4" s="7" t="s">
        <v>3</v>
      </c>
      <c r="O4" s="2"/>
      <c r="P4" s="2"/>
      <c r="Q4" s="2"/>
      <c r="R4" s="2"/>
      <c r="S4" s="2"/>
      <c r="T4" s="2"/>
      <c r="U4" s="2"/>
      <c r="V4" s="2"/>
      <c r="W4" s="2"/>
      <c r="X4" s="2"/>
      <c r="Y4" s="2"/>
      <c r="Z4" s="2"/>
      <c r="AA4" s="2"/>
      <c r="AB4" s="2"/>
      <c r="AC4" s="2"/>
    </row>
    <row r="5" ht="2.25" customHeight="1">
      <c r="A5" s="2"/>
      <c r="B5" s="2"/>
      <c r="C5" s="8"/>
      <c r="D5" s="8"/>
      <c r="E5" s="2"/>
      <c r="F5" s="2"/>
      <c r="G5" s="2"/>
      <c r="H5" s="2"/>
      <c r="I5" s="2"/>
      <c r="J5" s="2"/>
      <c r="K5" s="2"/>
      <c r="L5" s="2"/>
      <c r="M5" s="2"/>
      <c r="N5" s="6"/>
      <c r="O5" s="2"/>
      <c r="P5" s="2"/>
      <c r="Q5" s="2"/>
      <c r="R5" s="2"/>
      <c r="S5" s="2"/>
      <c r="T5" s="2"/>
      <c r="U5" s="2"/>
      <c r="V5" s="2"/>
      <c r="W5" s="2"/>
      <c r="X5" s="2"/>
      <c r="Y5" s="2"/>
      <c r="Z5" s="2"/>
      <c r="AA5" s="2"/>
      <c r="AB5" s="2"/>
      <c r="AC5" s="2"/>
    </row>
    <row r="6" ht="3.75" customHeight="1">
      <c r="A6" s="9"/>
      <c r="B6" s="10"/>
      <c r="C6" s="11"/>
      <c r="D6" s="11"/>
      <c r="E6" s="10"/>
      <c r="F6" s="10"/>
      <c r="G6" s="10"/>
      <c r="H6" s="10"/>
      <c r="I6" s="10"/>
      <c r="J6" s="10"/>
      <c r="K6" s="10"/>
      <c r="L6" s="10"/>
      <c r="M6" s="10"/>
      <c r="N6" s="12"/>
      <c r="O6" s="13"/>
      <c r="P6" s="2"/>
      <c r="Q6" s="2"/>
      <c r="R6" s="2"/>
      <c r="S6" s="2"/>
      <c r="T6" s="2"/>
      <c r="U6" s="2"/>
      <c r="V6" s="2"/>
      <c r="W6" s="2"/>
      <c r="X6" s="2"/>
      <c r="Y6" s="2"/>
      <c r="Z6" s="2"/>
      <c r="AA6" s="2"/>
      <c r="AB6" s="2"/>
      <c r="AC6" s="2"/>
    </row>
    <row r="7" ht="13.5" customHeight="1">
      <c r="A7" s="14"/>
      <c r="B7" s="15" t="s">
        <v>4</v>
      </c>
      <c r="C7" s="16"/>
      <c r="D7" s="17"/>
      <c r="E7" s="2"/>
      <c r="F7" s="18"/>
      <c r="G7" s="18"/>
      <c r="H7" s="18"/>
      <c r="I7" s="18"/>
      <c r="J7" s="18"/>
      <c r="K7" s="18"/>
      <c r="L7" s="18"/>
      <c r="M7" s="2"/>
      <c r="N7" s="19" t="s">
        <v>5</v>
      </c>
      <c r="O7" s="20"/>
      <c r="P7" s="21"/>
      <c r="Q7" s="2"/>
      <c r="R7" s="2"/>
      <c r="S7" s="2"/>
      <c r="T7" s="2"/>
      <c r="U7" s="2"/>
      <c r="V7" s="2"/>
      <c r="W7" s="2"/>
      <c r="X7" s="2"/>
      <c r="Y7" s="2"/>
      <c r="Z7" s="2"/>
      <c r="AA7" s="2"/>
      <c r="AB7" s="2"/>
      <c r="AC7" s="2"/>
    </row>
    <row r="8" ht="3.75" customHeight="1">
      <c r="A8" s="14"/>
      <c r="B8" s="22"/>
      <c r="C8" s="22"/>
      <c r="D8" s="22"/>
      <c r="E8" s="2"/>
      <c r="F8" s="2"/>
      <c r="G8" s="2"/>
      <c r="H8" s="2"/>
      <c r="I8" s="2"/>
      <c r="J8" s="2"/>
      <c r="K8" s="2"/>
      <c r="L8" s="2"/>
      <c r="M8" s="2"/>
      <c r="N8" s="6"/>
      <c r="O8" s="20"/>
      <c r="P8" s="2"/>
      <c r="Q8" s="2"/>
      <c r="R8" s="2"/>
      <c r="S8" s="2"/>
      <c r="T8" s="2"/>
      <c r="U8" s="2"/>
      <c r="V8" s="2"/>
      <c r="W8" s="2"/>
      <c r="X8" s="2"/>
      <c r="Y8" s="2"/>
      <c r="Z8" s="2"/>
      <c r="AA8" s="2"/>
      <c r="AB8" s="2"/>
      <c r="AC8" s="2"/>
    </row>
    <row r="9" ht="13.5" customHeight="1">
      <c r="A9" s="14"/>
      <c r="B9" s="15" t="s">
        <v>6</v>
      </c>
      <c r="C9" s="16"/>
      <c r="D9" s="17"/>
      <c r="E9" s="2"/>
      <c r="F9" s="18"/>
      <c r="G9" s="18"/>
      <c r="H9" s="18"/>
      <c r="I9" s="18"/>
      <c r="J9" s="18"/>
      <c r="K9" s="18"/>
      <c r="L9" s="18"/>
      <c r="M9" s="2"/>
      <c r="N9" s="23" t="s">
        <v>7</v>
      </c>
      <c r="O9" s="20"/>
      <c r="P9" s="2"/>
      <c r="Q9" s="2"/>
      <c r="R9" s="2"/>
      <c r="S9" s="2"/>
      <c r="T9" s="2"/>
      <c r="U9" s="2"/>
      <c r="V9" s="2"/>
      <c r="W9" s="2"/>
      <c r="X9" s="2" t="s">
        <v>8</v>
      </c>
      <c r="Y9" s="2" t="s">
        <v>7</v>
      </c>
      <c r="Z9" s="2"/>
      <c r="AA9" s="2"/>
      <c r="AB9" s="2"/>
      <c r="AC9" s="2"/>
    </row>
    <row r="10" ht="3.75" customHeight="1">
      <c r="A10" s="14"/>
      <c r="B10" s="22"/>
      <c r="C10" s="22"/>
      <c r="D10" s="22"/>
      <c r="E10" s="2"/>
      <c r="F10" s="2"/>
      <c r="G10" s="2"/>
      <c r="H10" s="2"/>
      <c r="I10" s="2"/>
      <c r="J10" s="2"/>
      <c r="K10" s="2"/>
      <c r="L10" s="2"/>
      <c r="M10" s="2"/>
      <c r="N10" s="6"/>
      <c r="O10" s="20"/>
      <c r="P10" s="2"/>
      <c r="Q10" s="2"/>
      <c r="R10" s="2"/>
      <c r="S10" s="2"/>
      <c r="T10" s="2"/>
      <c r="U10" s="2"/>
      <c r="V10" s="2"/>
      <c r="W10" s="2"/>
      <c r="X10" s="2"/>
      <c r="Y10" s="2"/>
      <c r="Z10" s="2"/>
      <c r="AA10" s="2"/>
      <c r="AB10" s="2"/>
      <c r="AC10" s="2"/>
    </row>
    <row r="11" ht="13.5" customHeight="1">
      <c r="A11" s="14"/>
      <c r="B11" s="15" t="s">
        <v>9</v>
      </c>
      <c r="C11" s="16"/>
      <c r="D11" s="17"/>
      <c r="E11" s="2"/>
      <c r="F11" s="18"/>
      <c r="G11" s="18"/>
      <c r="H11" s="18"/>
      <c r="I11" s="18"/>
      <c r="J11" s="18"/>
      <c r="K11" s="18"/>
      <c r="L11" s="18"/>
      <c r="M11" s="2"/>
      <c r="N11" s="19" t="s">
        <v>10</v>
      </c>
      <c r="O11" s="20"/>
      <c r="P11" s="2"/>
      <c r="Q11" s="2"/>
      <c r="R11" s="2"/>
      <c r="S11" s="2"/>
      <c r="T11" s="2"/>
      <c r="U11" s="2"/>
      <c r="V11" s="2"/>
      <c r="W11" s="2"/>
      <c r="X11" s="2"/>
      <c r="Y11" s="2"/>
      <c r="Z11" s="2"/>
      <c r="AA11" s="2"/>
      <c r="AB11" s="2"/>
      <c r="AC11" s="2"/>
    </row>
    <row r="12" ht="3.75" customHeight="1">
      <c r="A12" s="14"/>
      <c r="B12" s="22"/>
      <c r="C12" s="22"/>
      <c r="D12" s="22"/>
      <c r="E12" s="2"/>
      <c r="F12" s="2"/>
      <c r="G12" s="2"/>
      <c r="H12" s="2"/>
      <c r="I12" s="2"/>
      <c r="J12" s="2"/>
      <c r="K12" s="2"/>
      <c r="L12" s="2"/>
      <c r="M12" s="2"/>
      <c r="N12" s="6"/>
      <c r="O12" s="20"/>
      <c r="P12" s="2"/>
      <c r="Q12" s="2"/>
      <c r="R12" s="2"/>
      <c r="S12" s="2"/>
      <c r="T12" s="2"/>
      <c r="U12" s="2"/>
      <c r="V12" s="2"/>
      <c r="W12" s="2"/>
      <c r="X12" s="2"/>
      <c r="Y12" s="2"/>
      <c r="Z12" s="2"/>
      <c r="AA12" s="2"/>
      <c r="AB12" s="2"/>
      <c r="AC12" s="2"/>
    </row>
    <row r="13" ht="13.5" customHeight="1">
      <c r="A13" s="14"/>
      <c r="B13" s="15" t="s">
        <v>11</v>
      </c>
      <c r="C13" s="16"/>
      <c r="D13" s="17"/>
      <c r="E13" s="2"/>
      <c r="F13" s="18"/>
      <c r="G13" s="18"/>
      <c r="H13" s="18"/>
      <c r="I13" s="18"/>
      <c r="J13" s="18"/>
      <c r="K13" s="18"/>
      <c r="L13" s="18"/>
      <c r="M13" s="2"/>
      <c r="N13" s="24">
        <v>44257.0</v>
      </c>
      <c r="O13" s="20"/>
      <c r="P13" s="2"/>
      <c r="Q13" s="25" t="s">
        <v>12</v>
      </c>
      <c r="R13" s="2"/>
      <c r="S13" s="2"/>
      <c r="T13" s="2"/>
      <c r="U13" s="2"/>
      <c r="V13" s="2"/>
      <c r="W13" s="2"/>
      <c r="X13" s="2"/>
      <c r="Y13" s="2"/>
      <c r="Z13" s="2"/>
      <c r="AA13" s="2"/>
      <c r="AB13" s="2"/>
      <c r="AC13" s="2"/>
    </row>
    <row r="14" ht="3.75" customHeight="1">
      <c r="A14" s="26"/>
      <c r="B14" s="18"/>
      <c r="C14" s="18"/>
      <c r="D14" s="18"/>
      <c r="E14" s="18"/>
      <c r="F14" s="18"/>
      <c r="G14" s="18"/>
      <c r="H14" s="18"/>
      <c r="I14" s="18"/>
      <c r="J14" s="18"/>
      <c r="K14" s="18"/>
      <c r="L14" s="18"/>
      <c r="M14" s="18"/>
      <c r="N14" s="27"/>
      <c r="O14" s="28"/>
      <c r="P14" s="2"/>
      <c r="Q14" s="2"/>
      <c r="R14" s="2"/>
      <c r="S14" s="2"/>
      <c r="T14" s="2"/>
      <c r="U14" s="2"/>
      <c r="V14" s="2"/>
      <c r="W14" s="2"/>
      <c r="X14" s="2"/>
      <c r="Y14" s="2"/>
      <c r="Z14" s="2"/>
      <c r="AA14" s="2"/>
      <c r="AB14" s="2"/>
      <c r="AC14" s="2"/>
    </row>
    <row r="15" ht="3.75" customHeight="1">
      <c r="A15" s="2"/>
      <c r="B15" s="2"/>
      <c r="C15" s="2"/>
      <c r="D15" s="2"/>
      <c r="E15" s="2"/>
      <c r="F15" s="2"/>
      <c r="G15" s="2"/>
      <c r="H15" s="2"/>
      <c r="I15" s="2"/>
      <c r="J15" s="2"/>
      <c r="K15" s="2"/>
      <c r="L15" s="2"/>
      <c r="M15" s="2"/>
      <c r="N15" s="6"/>
      <c r="O15" s="2"/>
      <c r="P15" s="2"/>
      <c r="Q15" s="2"/>
      <c r="R15" s="2"/>
      <c r="S15" s="2"/>
      <c r="T15" s="2"/>
      <c r="U15" s="2"/>
      <c r="V15" s="2"/>
      <c r="W15" s="2"/>
      <c r="X15" s="2"/>
      <c r="Y15" s="2"/>
      <c r="Z15" s="2"/>
      <c r="AA15" s="2"/>
      <c r="AB15" s="2"/>
      <c r="AC15" s="2"/>
    </row>
    <row r="16" ht="12.75" customHeight="1">
      <c r="A16" s="5" t="s">
        <v>13</v>
      </c>
      <c r="B16" s="5"/>
      <c r="C16" s="2"/>
      <c r="D16" s="5"/>
      <c r="E16" s="2"/>
      <c r="F16" s="2"/>
      <c r="G16" s="2"/>
      <c r="H16" s="2"/>
      <c r="I16" s="2"/>
      <c r="J16" s="2"/>
      <c r="K16" s="2"/>
      <c r="L16" s="2"/>
      <c r="M16" s="2"/>
      <c r="N16" s="29" t="s">
        <v>14</v>
      </c>
      <c r="O16" s="2"/>
      <c r="P16" s="2"/>
      <c r="Q16" s="6"/>
      <c r="X16" s="2"/>
      <c r="Y16" s="2"/>
      <c r="Z16" s="2"/>
      <c r="AA16" s="2"/>
      <c r="AB16" s="2"/>
      <c r="AC16" s="2"/>
    </row>
    <row r="17" ht="2.25" customHeight="1">
      <c r="A17" s="2"/>
      <c r="B17" s="2"/>
      <c r="C17" s="30"/>
      <c r="D17" s="30"/>
      <c r="E17" s="2"/>
      <c r="F17" s="2"/>
      <c r="G17" s="2"/>
      <c r="H17" s="2"/>
      <c r="I17" s="2"/>
      <c r="J17" s="2"/>
      <c r="K17" s="2"/>
      <c r="L17" s="2"/>
      <c r="M17" s="2"/>
      <c r="N17" s="6"/>
      <c r="O17" s="2"/>
      <c r="P17" s="2"/>
      <c r="X17" s="2"/>
      <c r="Y17" s="2"/>
      <c r="Z17" s="2"/>
      <c r="AA17" s="2"/>
      <c r="AB17" s="2"/>
      <c r="AC17" s="2"/>
    </row>
    <row r="18" ht="3.75" customHeight="1">
      <c r="A18" s="9"/>
      <c r="B18" s="10"/>
      <c r="C18" s="31"/>
      <c r="D18" s="31"/>
      <c r="E18" s="10"/>
      <c r="F18" s="10"/>
      <c r="G18" s="10"/>
      <c r="H18" s="10"/>
      <c r="I18" s="10"/>
      <c r="J18" s="10"/>
      <c r="K18" s="10"/>
      <c r="L18" s="10"/>
      <c r="M18" s="10"/>
      <c r="N18" s="12"/>
      <c r="O18" s="13"/>
      <c r="P18" s="2"/>
      <c r="X18" s="2"/>
      <c r="Y18" s="2"/>
      <c r="Z18" s="2"/>
      <c r="AA18" s="2"/>
      <c r="AB18" s="2"/>
      <c r="AC18" s="2"/>
    </row>
    <row r="19" ht="12.75" customHeight="1">
      <c r="A19" s="14"/>
      <c r="B19" s="15" t="s">
        <v>15</v>
      </c>
      <c r="C19" s="16"/>
      <c r="D19" s="17"/>
      <c r="E19" s="2"/>
      <c r="F19" s="32" t="s">
        <v>16</v>
      </c>
      <c r="G19" s="33"/>
      <c r="H19" s="33"/>
      <c r="I19" s="33"/>
      <c r="J19" s="33"/>
      <c r="K19" s="33"/>
      <c r="L19" s="33"/>
      <c r="M19" s="33"/>
      <c r="N19" s="33"/>
      <c r="O19" s="20"/>
      <c r="P19" s="2"/>
      <c r="X19" s="2"/>
      <c r="Y19" s="2"/>
      <c r="Z19" s="2"/>
      <c r="AA19" s="2"/>
      <c r="AB19" s="2"/>
      <c r="AC19" s="2"/>
    </row>
    <row r="20" ht="3.75" customHeight="1">
      <c r="A20" s="14"/>
      <c r="B20" s="2"/>
      <c r="C20" s="2"/>
      <c r="D20" s="2"/>
      <c r="E20" s="2"/>
      <c r="F20" s="2"/>
      <c r="G20" s="2"/>
      <c r="H20" s="2"/>
      <c r="I20" s="2"/>
      <c r="J20" s="2"/>
      <c r="K20" s="2"/>
      <c r="L20" s="2"/>
      <c r="M20" s="2"/>
      <c r="N20" s="6"/>
      <c r="O20" s="20"/>
      <c r="P20" s="2"/>
      <c r="X20" s="2"/>
      <c r="Y20" s="2"/>
      <c r="Z20" s="2"/>
      <c r="AA20" s="2"/>
      <c r="AB20" s="2"/>
      <c r="AC20" s="2"/>
    </row>
    <row r="21" ht="13.5" customHeight="1">
      <c r="A21" s="14"/>
      <c r="B21" s="15" t="s">
        <v>17</v>
      </c>
      <c r="C21" s="16"/>
      <c r="D21" s="17"/>
      <c r="E21" s="2"/>
      <c r="F21" s="32" t="s">
        <v>18</v>
      </c>
      <c r="G21" s="33"/>
      <c r="H21" s="33"/>
      <c r="I21" s="33"/>
      <c r="J21" s="33"/>
      <c r="K21" s="33"/>
      <c r="L21" s="33"/>
      <c r="M21" s="33"/>
      <c r="N21" s="33"/>
      <c r="O21" s="20"/>
      <c r="P21" s="2"/>
      <c r="X21" s="2"/>
      <c r="Y21" s="2"/>
      <c r="Z21" s="2"/>
      <c r="AA21" s="2"/>
      <c r="AB21" s="2"/>
      <c r="AC21" s="2"/>
    </row>
    <row r="22" ht="3.75" customHeight="1">
      <c r="A22" s="14"/>
      <c r="B22" s="2"/>
      <c r="C22" s="2"/>
      <c r="D22" s="2"/>
      <c r="E22" s="2"/>
      <c r="F22" s="2"/>
      <c r="G22" s="2"/>
      <c r="H22" s="2"/>
      <c r="I22" s="2"/>
      <c r="J22" s="2"/>
      <c r="K22" s="2"/>
      <c r="L22" s="2"/>
      <c r="M22" s="2"/>
      <c r="N22" s="6"/>
      <c r="O22" s="20"/>
      <c r="P22" s="2"/>
      <c r="X22" s="2"/>
      <c r="Y22" s="2"/>
      <c r="Z22" s="2"/>
      <c r="AA22" s="2"/>
      <c r="AB22" s="2"/>
      <c r="AC22" s="2"/>
    </row>
    <row r="23" ht="13.5" customHeight="1">
      <c r="A23" s="14"/>
      <c r="B23" s="15" t="s">
        <v>19</v>
      </c>
      <c r="C23" s="16"/>
      <c r="D23" s="17"/>
      <c r="E23" s="2"/>
      <c r="F23" s="18"/>
      <c r="G23" s="18"/>
      <c r="H23" s="18"/>
      <c r="I23" s="18"/>
      <c r="J23" s="18"/>
      <c r="K23" s="18"/>
      <c r="L23" s="18"/>
      <c r="M23" s="2"/>
      <c r="N23" s="19">
        <v>127.0</v>
      </c>
      <c r="O23" s="20"/>
      <c r="P23" s="21"/>
      <c r="X23" s="2"/>
      <c r="Y23" s="2"/>
      <c r="Z23" s="2"/>
      <c r="AA23" s="2"/>
      <c r="AB23" s="2"/>
      <c r="AC23" s="2"/>
    </row>
    <row r="24" ht="3.75" customHeight="1">
      <c r="A24" s="14"/>
      <c r="B24" s="2"/>
      <c r="C24" s="2"/>
      <c r="D24" s="2"/>
      <c r="E24" s="2"/>
      <c r="F24" s="2"/>
      <c r="G24" s="2"/>
      <c r="H24" s="2"/>
      <c r="I24" s="2"/>
      <c r="J24" s="2"/>
      <c r="K24" s="2"/>
      <c r="L24" s="2"/>
      <c r="M24" s="2"/>
      <c r="N24" s="2"/>
      <c r="O24" s="20"/>
      <c r="P24" s="2"/>
      <c r="X24" s="2"/>
      <c r="Y24" s="2"/>
      <c r="Z24" s="2"/>
      <c r="AA24" s="2"/>
      <c r="AB24" s="2"/>
      <c r="AC24" s="2"/>
    </row>
    <row r="25" ht="13.5" customHeight="1">
      <c r="A25" s="14"/>
      <c r="B25" s="15"/>
      <c r="C25" s="16"/>
      <c r="D25" s="17"/>
      <c r="E25" s="2"/>
      <c r="F25" s="18"/>
      <c r="G25" s="18"/>
      <c r="H25" s="18"/>
      <c r="I25" s="18"/>
      <c r="J25" s="18"/>
      <c r="K25" s="18"/>
      <c r="L25" s="18"/>
      <c r="M25" s="2"/>
      <c r="N25" s="34"/>
      <c r="O25" s="20"/>
      <c r="P25" s="2"/>
      <c r="X25" s="2"/>
      <c r="Y25" s="2"/>
      <c r="Z25" s="2"/>
      <c r="AA25" s="2"/>
      <c r="AB25" s="2"/>
      <c r="AC25" s="2"/>
    </row>
    <row r="26" ht="3.75" customHeight="1">
      <c r="A26" s="14"/>
      <c r="B26" s="2"/>
      <c r="C26" s="2"/>
      <c r="D26" s="2"/>
      <c r="E26" s="2"/>
      <c r="F26" s="2"/>
      <c r="G26" s="2"/>
      <c r="H26" s="2"/>
      <c r="I26" s="2"/>
      <c r="J26" s="2"/>
      <c r="K26" s="2"/>
      <c r="L26" s="2"/>
      <c r="M26" s="2"/>
      <c r="N26" s="6"/>
      <c r="O26" s="20"/>
      <c r="P26" s="2"/>
      <c r="X26" s="2"/>
      <c r="Y26" s="2"/>
      <c r="Z26" s="2"/>
      <c r="AA26" s="2"/>
      <c r="AB26" s="2"/>
      <c r="AC26" s="2"/>
    </row>
    <row r="27" ht="13.5" customHeight="1">
      <c r="A27" s="14"/>
      <c r="B27" s="15" t="s">
        <v>20</v>
      </c>
      <c r="C27" s="16"/>
      <c r="D27" s="17"/>
      <c r="E27" s="2"/>
      <c r="F27" s="32" t="s">
        <v>21</v>
      </c>
      <c r="G27" s="33"/>
      <c r="H27" s="33"/>
      <c r="I27" s="33"/>
      <c r="J27" s="33"/>
      <c r="K27" s="33"/>
      <c r="L27" s="33"/>
      <c r="M27" s="33"/>
      <c r="N27" s="33"/>
      <c r="O27" s="20"/>
      <c r="P27" s="2"/>
      <c r="X27" s="2"/>
      <c r="Y27" s="2"/>
      <c r="Z27" s="2"/>
      <c r="AA27" s="2"/>
      <c r="AB27" s="2"/>
      <c r="AC27" s="2"/>
    </row>
    <row r="28" ht="3.75" customHeight="1">
      <c r="A28" s="14"/>
      <c r="B28" s="2"/>
      <c r="C28" s="2"/>
      <c r="D28" s="2"/>
      <c r="E28" s="2"/>
      <c r="F28" s="2"/>
      <c r="G28" s="2"/>
      <c r="H28" s="2"/>
      <c r="I28" s="2"/>
      <c r="J28" s="2"/>
      <c r="K28" s="2"/>
      <c r="L28" s="2"/>
      <c r="M28" s="2"/>
      <c r="N28" s="2"/>
      <c r="O28" s="20"/>
      <c r="P28" s="2"/>
      <c r="X28" s="2"/>
      <c r="Y28" s="2"/>
      <c r="Z28" s="2"/>
      <c r="AA28" s="2"/>
      <c r="AB28" s="2"/>
      <c r="AC28" s="2"/>
    </row>
    <row r="29" ht="9.75" customHeight="1">
      <c r="A29" s="2"/>
      <c r="B29" s="2"/>
      <c r="C29" s="2"/>
      <c r="D29" s="2"/>
      <c r="E29" s="2"/>
      <c r="F29" s="2"/>
      <c r="G29" s="2"/>
      <c r="H29" s="2"/>
      <c r="I29" s="2"/>
      <c r="J29" s="2"/>
      <c r="K29" s="2"/>
      <c r="L29" s="2"/>
      <c r="M29" s="2"/>
      <c r="N29" s="6"/>
      <c r="O29" s="2"/>
      <c r="P29" s="2"/>
      <c r="X29" s="2"/>
      <c r="Y29" s="2"/>
      <c r="Z29" s="2"/>
      <c r="AA29" s="2"/>
      <c r="AB29" s="2"/>
      <c r="AC29" s="2"/>
    </row>
    <row r="30" ht="12.75" customHeight="1">
      <c r="A30" s="5" t="s">
        <v>22</v>
      </c>
      <c r="B30" s="5"/>
      <c r="C30" s="2"/>
      <c r="D30" s="2"/>
      <c r="E30" s="2"/>
      <c r="F30" s="2"/>
      <c r="G30" s="2"/>
      <c r="H30" s="2"/>
      <c r="I30" s="2"/>
      <c r="J30" s="2"/>
      <c r="K30" s="2"/>
      <c r="L30" s="2"/>
      <c r="M30" s="2"/>
      <c r="N30" s="7" t="s">
        <v>3</v>
      </c>
      <c r="O30" s="2"/>
      <c r="P30" s="2"/>
      <c r="X30" s="2"/>
      <c r="Y30" s="2"/>
      <c r="Z30" s="2"/>
      <c r="AA30" s="2"/>
      <c r="AB30" s="2"/>
      <c r="AC30" s="2"/>
    </row>
    <row r="31" ht="2.25" customHeight="1">
      <c r="A31" s="2"/>
      <c r="B31" s="2"/>
      <c r="C31" s="2"/>
      <c r="D31" s="2"/>
      <c r="E31" s="2"/>
      <c r="F31" s="2"/>
      <c r="G31" s="2"/>
      <c r="H31" s="2"/>
      <c r="I31" s="2"/>
      <c r="J31" s="2"/>
      <c r="K31" s="2"/>
      <c r="L31" s="2"/>
      <c r="M31" s="2"/>
      <c r="N31" s="6"/>
      <c r="O31" s="2"/>
      <c r="P31" s="2"/>
      <c r="X31" s="2"/>
      <c r="Y31" s="2"/>
      <c r="Z31" s="2"/>
      <c r="AA31" s="2"/>
      <c r="AB31" s="2"/>
      <c r="AC31" s="2"/>
    </row>
    <row r="32" ht="3.75" customHeight="1">
      <c r="A32" s="9"/>
      <c r="B32" s="10"/>
      <c r="C32" s="10"/>
      <c r="D32" s="10"/>
      <c r="E32" s="10"/>
      <c r="F32" s="10"/>
      <c r="G32" s="10"/>
      <c r="H32" s="10"/>
      <c r="I32" s="10"/>
      <c r="J32" s="10"/>
      <c r="K32" s="10"/>
      <c r="L32" s="10"/>
      <c r="M32" s="10"/>
      <c r="N32" s="12"/>
      <c r="O32" s="13"/>
      <c r="P32" s="2"/>
      <c r="X32" s="2"/>
      <c r="Y32" s="2"/>
      <c r="Z32" s="2"/>
      <c r="AA32" s="2"/>
      <c r="AB32" s="2"/>
      <c r="AC32" s="2"/>
    </row>
    <row r="33" ht="12.75" customHeight="1">
      <c r="A33" s="14"/>
      <c r="B33" s="15" t="s">
        <v>23</v>
      </c>
      <c r="C33" s="16"/>
      <c r="D33" s="17"/>
      <c r="E33" s="2"/>
      <c r="F33" s="35" t="s">
        <v>24</v>
      </c>
      <c r="G33" s="33"/>
      <c r="H33" s="33"/>
      <c r="I33" s="33"/>
      <c r="J33" s="33"/>
      <c r="K33" s="33"/>
      <c r="L33" s="33"/>
      <c r="M33" s="2"/>
      <c r="N33" s="19" t="s">
        <v>25</v>
      </c>
      <c r="O33" s="20"/>
      <c r="P33" s="2"/>
      <c r="X33" s="2" t="s">
        <v>26</v>
      </c>
      <c r="Y33" s="2" t="s">
        <v>27</v>
      </c>
      <c r="Z33" s="2" t="s">
        <v>25</v>
      </c>
      <c r="AA33" s="2" t="s">
        <v>28</v>
      </c>
      <c r="AB33" s="2" t="s">
        <v>29</v>
      </c>
      <c r="AC33" s="2" t="s">
        <v>30</v>
      </c>
    </row>
    <row r="34" ht="3.75" customHeight="1">
      <c r="A34" s="14"/>
      <c r="B34" s="2"/>
      <c r="C34" s="2"/>
      <c r="D34" s="2"/>
      <c r="E34" s="2"/>
      <c r="F34" s="2"/>
      <c r="G34" s="2"/>
      <c r="H34" s="2"/>
      <c r="I34" s="2"/>
      <c r="J34" s="2"/>
      <c r="K34" s="2"/>
      <c r="L34" s="2"/>
      <c r="M34" s="2"/>
      <c r="N34" s="6"/>
      <c r="O34" s="20"/>
      <c r="P34" s="2"/>
      <c r="X34" s="2"/>
      <c r="Y34" s="2"/>
      <c r="Z34" s="2"/>
      <c r="AA34" s="2"/>
      <c r="AB34" s="2"/>
      <c r="AC34" s="2"/>
    </row>
    <row r="35" ht="13.5" customHeight="1">
      <c r="A35" s="14"/>
      <c r="B35" s="15" t="s">
        <v>31</v>
      </c>
      <c r="C35" s="16"/>
      <c r="D35" s="17"/>
      <c r="E35" s="2"/>
      <c r="F35" s="36">
        <v>0.0</v>
      </c>
      <c r="G35" s="18"/>
      <c r="H35" s="18"/>
      <c r="I35" s="18"/>
      <c r="J35" s="18"/>
      <c r="K35" s="18"/>
      <c r="L35" s="18" t="s">
        <v>32</v>
      </c>
      <c r="M35" s="2"/>
      <c r="N35" s="23" t="s">
        <v>33</v>
      </c>
      <c r="O35" s="20"/>
      <c r="P35" s="2"/>
      <c r="X35" s="2" t="s">
        <v>33</v>
      </c>
      <c r="Y35" s="2" t="s">
        <v>34</v>
      </c>
      <c r="Z35" s="2" t="s">
        <v>35</v>
      </c>
      <c r="AA35" s="2" t="s">
        <v>36</v>
      </c>
      <c r="AB35" s="2"/>
      <c r="AC35" s="2"/>
    </row>
    <row r="36" ht="3.75" customHeight="1">
      <c r="A36" s="14"/>
      <c r="B36" s="2"/>
      <c r="C36" s="2"/>
      <c r="D36" s="2"/>
      <c r="E36" s="2"/>
      <c r="F36" s="2"/>
      <c r="G36" s="2"/>
      <c r="H36" s="2"/>
      <c r="I36" s="2"/>
      <c r="J36" s="2"/>
      <c r="K36" s="2"/>
      <c r="L36" s="2"/>
      <c r="M36" s="2"/>
      <c r="N36" s="6"/>
      <c r="O36" s="20"/>
      <c r="P36" s="2"/>
      <c r="X36" s="2"/>
      <c r="Y36" s="2"/>
      <c r="Z36" s="2"/>
      <c r="AA36" s="2"/>
      <c r="AB36" s="2"/>
      <c r="AC36" s="2"/>
    </row>
    <row r="37" ht="12.75" customHeight="1">
      <c r="A37" s="14"/>
      <c r="B37" s="15" t="s">
        <v>37</v>
      </c>
      <c r="C37" s="16"/>
      <c r="D37" s="17"/>
      <c r="E37" s="2"/>
      <c r="F37" s="37" t="s">
        <v>38</v>
      </c>
      <c r="G37" s="18"/>
      <c r="H37" s="37" t="s">
        <v>39</v>
      </c>
      <c r="I37" s="2"/>
      <c r="J37" s="2" t="s">
        <v>40</v>
      </c>
      <c r="K37" s="18"/>
      <c r="L37" s="18"/>
      <c r="M37" s="2"/>
      <c r="N37" s="19" t="s">
        <v>41</v>
      </c>
      <c r="O37" s="20"/>
      <c r="P37" s="2"/>
      <c r="X37" s="2" t="s">
        <v>42</v>
      </c>
      <c r="Y37" s="2" t="s">
        <v>43</v>
      </c>
      <c r="Z37" s="2" t="s">
        <v>44</v>
      </c>
      <c r="AA37" s="2" t="s">
        <v>29</v>
      </c>
      <c r="AB37" s="2" t="s">
        <v>45</v>
      </c>
      <c r="AC37" s="2" t="s">
        <v>41</v>
      </c>
    </row>
    <row r="38" ht="3.75" customHeight="1">
      <c r="A38" s="14"/>
      <c r="B38" s="2"/>
      <c r="C38" s="2"/>
      <c r="D38" s="2"/>
      <c r="E38" s="2"/>
      <c r="F38" s="2"/>
      <c r="G38" s="2"/>
      <c r="H38" s="2"/>
      <c r="I38" s="2"/>
      <c r="J38" s="2"/>
      <c r="K38" s="2"/>
      <c r="L38" s="2"/>
      <c r="M38" s="2"/>
      <c r="N38" s="6"/>
      <c r="O38" s="20"/>
      <c r="P38" s="2"/>
      <c r="X38" s="2"/>
      <c r="Y38" s="2"/>
      <c r="Z38" s="2"/>
      <c r="AA38" s="2"/>
      <c r="AB38" s="2"/>
      <c r="AC38" s="2"/>
    </row>
    <row r="39" ht="13.5" customHeight="1">
      <c r="A39" s="14"/>
      <c r="B39" s="2"/>
      <c r="C39" s="2"/>
      <c r="D39" s="2"/>
      <c r="E39" s="2"/>
      <c r="F39" s="18"/>
      <c r="G39" s="18"/>
      <c r="H39" s="18"/>
      <c r="I39" s="2"/>
      <c r="J39" s="2" t="s">
        <v>46</v>
      </c>
      <c r="K39" s="18"/>
      <c r="L39" s="18"/>
      <c r="M39" s="2"/>
      <c r="N39" s="19" t="s">
        <v>41</v>
      </c>
      <c r="O39" s="20"/>
      <c r="P39" s="2"/>
      <c r="X39" s="2" t="s">
        <v>42</v>
      </c>
      <c r="Y39" s="2" t="s">
        <v>43</v>
      </c>
      <c r="Z39" s="2" t="s">
        <v>44</v>
      </c>
      <c r="AA39" s="2" t="s">
        <v>29</v>
      </c>
      <c r="AB39" s="2" t="s">
        <v>45</v>
      </c>
      <c r="AC39" s="2" t="s">
        <v>41</v>
      </c>
    </row>
    <row r="40" ht="3.75" customHeight="1">
      <c r="A40" s="14"/>
      <c r="B40" s="2"/>
      <c r="C40" s="2"/>
      <c r="D40" s="2"/>
      <c r="E40" s="2"/>
      <c r="F40" s="2"/>
      <c r="G40" s="2"/>
      <c r="H40" s="2"/>
      <c r="I40" s="2"/>
      <c r="J40" s="2"/>
      <c r="K40" s="2"/>
      <c r="L40" s="2"/>
      <c r="M40" s="2"/>
      <c r="N40" s="6"/>
      <c r="O40" s="20"/>
      <c r="P40" s="2"/>
      <c r="X40" s="2"/>
      <c r="Y40" s="2"/>
      <c r="Z40" s="2"/>
      <c r="AA40" s="2"/>
      <c r="AB40" s="2"/>
      <c r="AC40" s="2"/>
    </row>
    <row r="41" ht="13.5" customHeight="1">
      <c r="A41" s="14"/>
      <c r="B41" s="2"/>
      <c r="C41" s="2"/>
      <c r="D41" s="2"/>
      <c r="E41" s="2"/>
      <c r="F41" s="18"/>
      <c r="G41" s="18"/>
      <c r="H41" s="18"/>
      <c r="I41" s="2"/>
      <c r="J41" s="38" t="s">
        <v>47</v>
      </c>
      <c r="K41" s="18"/>
      <c r="L41" s="18"/>
      <c r="M41" s="2"/>
      <c r="N41" s="19"/>
      <c r="O41" s="20"/>
      <c r="P41" s="2"/>
      <c r="X41" s="2" t="s">
        <v>42</v>
      </c>
      <c r="Y41" s="2" t="s">
        <v>43</v>
      </c>
      <c r="Z41" s="2" t="s">
        <v>44</v>
      </c>
      <c r="AA41" s="2" t="s">
        <v>29</v>
      </c>
      <c r="AB41" s="2" t="s">
        <v>45</v>
      </c>
      <c r="AC41" s="2" t="s">
        <v>41</v>
      </c>
    </row>
    <row r="42" ht="3.75" customHeight="1">
      <c r="A42" s="14"/>
      <c r="B42" s="2"/>
      <c r="C42" s="2"/>
      <c r="D42" s="2"/>
      <c r="E42" s="2"/>
      <c r="F42" s="2"/>
      <c r="G42" s="2"/>
      <c r="H42" s="18"/>
      <c r="I42" s="2"/>
      <c r="J42" s="2"/>
      <c r="K42" s="2"/>
      <c r="L42" s="2"/>
      <c r="M42" s="2"/>
      <c r="N42" s="6"/>
      <c r="O42" s="20"/>
      <c r="P42" s="2"/>
      <c r="X42" s="2"/>
      <c r="Y42" s="2"/>
      <c r="Z42" s="2"/>
      <c r="AA42" s="2"/>
      <c r="AB42" s="2"/>
      <c r="AC42" s="2"/>
    </row>
    <row r="43" ht="13.5" customHeight="1">
      <c r="A43" s="14"/>
      <c r="B43" s="2"/>
      <c r="C43" s="2"/>
      <c r="D43" s="2"/>
      <c r="E43" s="2"/>
      <c r="F43" s="18"/>
      <c r="G43" s="18"/>
      <c r="H43" s="18"/>
      <c r="I43" s="2"/>
      <c r="J43" s="38" t="s">
        <v>47</v>
      </c>
      <c r="K43" s="18"/>
      <c r="L43" s="18"/>
      <c r="M43" s="2"/>
      <c r="N43" s="23"/>
      <c r="O43" s="20"/>
      <c r="P43" s="2"/>
      <c r="X43" s="2" t="s">
        <v>42</v>
      </c>
      <c r="Y43" s="2" t="s">
        <v>43</v>
      </c>
      <c r="Z43" s="2" t="s">
        <v>44</v>
      </c>
      <c r="AA43" s="2" t="s">
        <v>29</v>
      </c>
      <c r="AB43" s="2" t="s">
        <v>45</v>
      </c>
      <c r="AC43" s="2" t="s">
        <v>41</v>
      </c>
    </row>
    <row r="44" ht="3.75" customHeight="1">
      <c r="A44" s="26"/>
      <c r="B44" s="18"/>
      <c r="C44" s="18"/>
      <c r="D44" s="18"/>
      <c r="E44" s="18"/>
      <c r="F44" s="18"/>
      <c r="G44" s="18"/>
      <c r="H44" s="18"/>
      <c r="I44" s="18"/>
      <c r="J44" s="18"/>
      <c r="K44" s="18"/>
      <c r="L44" s="18"/>
      <c r="M44" s="18"/>
      <c r="N44" s="27"/>
      <c r="O44" s="28"/>
      <c r="P44" s="2"/>
      <c r="X44" s="2"/>
      <c r="Y44" s="2"/>
      <c r="Z44" s="2"/>
      <c r="AA44" s="2"/>
      <c r="AB44" s="2"/>
      <c r="AC44" s="2"/>
    </row>
    <row r="45" ht="9.75" customHeight="1">
      <c r="A45" s="2"/>
      <c r="B45" s="2"/>
      <c r="C45" s="2"/>
      <c r="D45" s="2"/>
      <c r="E45" s="2"/>
      <c r="F45" s="2"/>
      <c r="G45" s="2"/>
      <c r="H45" s="2"/>
      <c r="I45" s="2"/>
      <c r="J45" s="2"/>
      <c r="K45" s="2"/>
      <c r="L45" s="2"/>
      <c r="M45" s="2"/>
      <c r="N45" s="6"/>
      <c r="O45" s="2"/>
      <c r="P45" s="2"/>
      <c r="X45" s="2"/>
      <c r="Y45" s="2"/>
      <c r="Z45" s="2"/>
      <c r="AA45" s="2"/>
      <c r="AB45" s="2"/>
      <c r="AC45" s="2"/>
    </row>
    <row r="46" ht="12.75" customHeight="1">
      <c r="A46" s="5" t="s">
        <v>48</v>
      </c>
      <c r="B46" s="5"/>
      <c r="C46" s="2"/>
      <c r="D46" s="2"/>
      <c r="E46" s="2"/>
      <c r="F46" s="2"/>
      <c r="G46" s="2"/>
      <c r="H46" s="2"/>
      <c r="I46" s="2"/>
      <c r="J46" s="2"/>
      <c r="K46" s="2"/>
      <c r="L46" s="2"/>
      <c r="M46" s="39"/>
      <c r="N46" s="7" t="s">
        <v>49</v>
      </c>
      <c r="O46" s="2"/>
      <c r="P46" s="2"/>
      <c r="X46" s="2"/>
      <c r="Y46" s="2"/>
      <c r="Z46" s="2"/>
      <c r="AA46" s="2"/>
      <c r="AB46" s="2"/>
      <c r="AC46" s="2"/>
    </row>
    <row r="47" ht="2.25" customHeight="1">
      <c r="A47" s="2"/>
      <c r="B47" s="2"/>
      <c r="C47" s="2"/>
      <c r="D47" s="2"/>
      <c r="E47" s="2"/>
      <c r="F47" s="2"/>
      <c r="G47" s="2"/>
      <c r="H47" s="2"/>
      <c r="I47" s="2"/>
      <c r="J47" s="2"/>
      <c r="K47" s="2"/>
      <c r="L47" s="2"/>
      <c r="M47" s="2"/>
      <c r="N47" s="6"/>
      <c r="O47" s="2"/>
      <c r="P47" s="2"/>
      <c r="Q47" s="2"/>
      <c r="R47" s="2"/>
      <c r="S47" s="2"/>
      <c r="T47" s="2"/>
      <c r="U47" s="2"/>
      <c r="V47" s="2"/>
      <c r="W47" s="2"/>
      <c r="X47" s="2"/>
      <c r="Y47" s="2"/>
      <c r="Z47" s="2"/>
      <c r="AA47" s="2"/>
      <c r="AB47" s="2"/>
      <c r="AC47" s="2"/>
    </row>
    <row r="48" ht="3.75" customHeight="1">
      <c r="A48" s="9"/>
      <c r="B48" s="10"/>
      <c r="C48" s="10"/>
      <c r="D48" s="10"/>
      <c r="E48" s="10"/>
      <c r="F48" s="10"/>
      <c r="G48" s="10"/>
      <c r="H48" s="10"/>
      <c r="I48" s="10"/>
      <c r="J48" s="10"/>
      <c r="K48" s="10"/>
      <c r="L48" s="10"/>
      <c r="M48" s="10"/>
      <c r="N48" s="12"/>
      <c r="O48" s="13"/>
      <c r="P48" s="2"/>
      <c r="Q48" s="2"/>
      <c r="R48" s="2"/>
      <c r="S48" s="2"/>
      <c r="T48" s="2"/>
      <c r="U48" s="2"/>
      <c r="V48" s="2"/>
      <c r="W48" s="2"/>
      <c r="X48" s="2"/>
      <c r="Y48" s="2"/>
      <c r="Z48" s="2"/>
      <c r="AA48" s="2"/>
      <c r="AB48" s="2"/>
      <c r="AC48" s="2"/>
    </row>
    <row r="49" ht="12.75" customHeight="1">
      <c r="A49" s="14"/>
      <c r="B49" s="15" t="s">
        <v>50</v>
      </c>
      <c r="C49" s="16"/>
      <c r="D49" s="17"/>
      <c r="E49" s="2"/>
      <c r="F49" s="18"/>
      <c r="G49" s="18"/>
      <c r="H49" s="37" t="s">
        <v>51</v>
      </c>
      <c r="I49" s="37"/>
      <c r="J49" s="37"/>
      <c r="K49" s="18"/>
      <c r="L49" s="40" t="s">
        <v>52</v>
      </c>
      <c r="M49" s="2"/>
      <c r="N49" s="19">
        <v>1917.0</v>
      </c>
      <c r="O49" s="20"/>
      <c r="P49" s="2"/>
      <c r="Q49" s="38">
        <v>1920.0</v>
      </c>
      <c r="R49" s="2"/>
      <c r="S49" s="2"/>
      <c r="T49" s="2"/>
      <c r="U49" s="2"/>
      <c r="V49" s="2"/>
      <c r="W49" s="2"/>
      <c r="X49" s="2">
        <v>15.0</v>
      </c>
      <c r="Y49" s="2">
        <v>1080.0</v>
      </c>
      <c r="Z49" s="2">
        <v>1700.0</v>
      </c>
      <c r="AA49" s="2">
        <v>1917.0</v>
      </c>
      <c r="AB49" s="2">
        <v>1948.0</v>
      </c>
      <c r="AC49" s="2">
        <v>1966.0</v>
      </c>
    </row>
    <row r="50" ht="3.75" customHeight="1">
      <c r="A50" s="14"/>
      <c r="B50" s="2"/>
      <c r="C50" s="2"/>
      <c r="D50" s="2"/>
      <c r="E50" s="2"/>
      <c r="F50" s="2"/>
      <c r="G50" s="2"/>
      <c r="H50" s="2"/>
      <c r="I50" s="2"/>
      <c r="J50" s="2"/>
      <c r="K50" s="2"/>
      <c r="L50" s="2"/>
      <c r="M50" s="2"/>
      <c r="N50" s="6"/>
      <c r="O50" s="20"/>
      <c r="P50" s="2"/>
      <c r="Q50" s="2"/>
      <c r="R50" s="2"/>
      <c r="S50" s="2"/>
      <c r="T50" s="2"/>
      <c r="U50" s="2"/>
      <c r="V50" s="2"/>
      <c r="W50" s="2"/>
      <c r="X50" s="2"/>
      <c r="Y50" s="2"/>
      <c r="Z50" s="2"/>
      <c r="AA50" s="2"/>
      <c r="AB50" s="2"/>
      <c r="AC50" s="2"/>
    </row>
    <row r="51" ht="13.5" customHeight="1">
      <c r="A51" s="14"/>
      <c r="B51" s="15" t="s">
        <v>53</v>
      </c>
      <c r="C51" s="16"/>
      <c r="D51" s="17" t="s">
        <v>54</v>
      </c>
      <c r="E51" s="2"/>
      <c r="F51" s="18"/>
      <c r="G51" s="18"/>
      <c r="H51" s="37" t="s">
        <v>51</v>
      </c>
      <c r="I51" s="37"/>
      <c r="J51" s="37"/>
      <c r="K51" s="18"/>
      <c r="L51" s="41"/>
      <c r="M51" s="2"/>
      <c r="N51" s="19"/>
      <c r="O51" s="20"/>
      <c r="P51" s="2"/>
      <c r="Q51" s="2"/>
      <c r="R51" s="2"/>
      <c r="S51" s="2"/>
      <c r="T51" s="2"/>
      <c r="U51" s="2"/>
      <c r="V51" s="2"/>
      <c r="W51" s="2"/>
      <c r="X51" s="2"/>
      <c r="Y51" s="2"/>
      <c r="Z51" s="2"/>
      <c r="AA51" s="2"/>
      <c r="AB51" s="2"/>
      <c r="AC51" s="2"/>
    </row>
    <row r="52" ht="3.75" customHeight="1">
      <c r="A52" s="14"/>
      <c r="B52" s="2"/>
      <c r="C52" s="2"/>
      <c r="D52" s="2"/>
      <c r="E52" s="2"/>
      <c r="F52" s="2"/>
      <c r="G52" s="2"/>
      <c r="H52" s="2"/>
      <c r="I52" s="2"/>
      <c r="J52" s="2"/>
      <c r="K52" s="2"/>
      <c r="L52" s="2"/>
      <c r="M52" s="2"/>
      <c r="N52" s="6"/>
      <c r="O52" s="20"/>
      <c r="P52" s="2"/>
      <c r="Q52" s="2"/>
      <c r="R52" s="2"/>
      <c r="S52" s="2"/>
      <c r="T52" s="2"/>
      <c r="U52" s="2"/>
      <c r="V52" s="2"/>
      <c r="W52" s="2"/>
      <c r="X52" s="2"/>
      <c r="Y52" s="2"/>
      <c r="Z52" s="2"/>
      <c r="AA52" s="2"/>
      <c r="AB52" s="2"/>
      <c r="AC52" s="2"/>
    </row>
    <row r="53" ht="13.5" customHeight="1">
      <c r="A53" s="14"/>
      <c r="B53" s="15" t="s">
        <v>55</v>
      </c>
      <c r="C53" s="16"/>
      <c r="D53" s="17" t="s">
        <v>56</v>
      </c>
      <c r="E53" s="25"/>
      <c r="F53" s="42"/>
      <c r="G53" s="18"/>
      <c r="H53" s="18"/>
      <c r="I53" s="18"/>
      <c r="J53" s="18"/>
      <c r="K53" s="18"/>
      <c r="L53" s="18"/>
      <c r="M53" s="2"/>
      <c r="N53" s="23"/>
      <c r="O53" s="20"/>
      <c r="P53" s="2"/>
      <c r="Q53" s="2"/>
      <c r="R53" s="2"/>
      <c r="S53" s="2"/>
      <c r="T53" s="2"/>
      <c r="U53" s="2"/>
      <c r="V53" s="2"/>
      <c r="W53" s="2"/>
      <c r="X53" s="2"/>
      <c r="Y53" s="2"/>
      <c r="Z53" s="2"/>
      <c r="AA53" s="2"/>
      <c r="AB53" s="2"/>
      <c r="AC53" s="2"/>
    </row>
    <row r="54" ht="3.75" customHeight="1">
      <c r="A54" s="14"/>
      <c r="B54" s="2"/>
      <c r="C54" s="2"/>
      <c r="D54" s="2"/>
      <c r="E54" s="2"/>
      <c r="F54" s="2"/>
      <c r="G54" s="2"/>
      <c r="H54" s="2"/>
      <c r="I54" s="2"/>
      <c r="J54" s="2"/>
      <c r="K54" s="10"/>
      <c r="L54" s="10"/>
      <c r="M54" s="2"/>
      <c r="N54" s="6"/>
      <c r="O54" s="20"/>
      <c r="P54" s="2"/>
      <c r="Q54" s="2"/>
      <c r="R54" s="2"/>
      <c r="S54" s="2"/>
      <c r="T54" s="2"/>
      <c r="U54" s="2"/>
      <c r="V54" s="2"/>
      <c r="W54" s="2"/>
      <c r="X54" s="2"/>
      <c r="Y54" s="2"/>
      <c r="Z54" s="2"/>
      <c r="AA54" s="2"/>
      <c r="AB54" s="2"/>
      <c r="AC54" s="2"/>
    </row>
    <row r="55" ht="13.5" customHeight="1">
      <c r="A55" s="14"/>
      <c r="B55" s="15" t="s">
        <v>57</v>
      </c>
      <c r="C55" s="16"/>
      <c r="D55" s="17" t="s">
        <v>58</v>
      </c>
      <c r="E55" s="2"/>
      <c r="F55" s="18"/>
      <c r="G55" s="18"/>
      <c r="H55" s="18"/>
      <c r="I55" s="18"/>
      <c r="J55" s="18"/>
      <c r="K55" s="18"/>
      <c r="L55" s="18"/>
      <c r="M55" s="2"/>
      <c r="N55" s="23"/>
      <c r="O55" s="20"/>
      <c r="P55" s="2"/>
      <c r="T55" s="2"/>
      <c r="U55" s="2"/>
      <c r="V55" s="2"/>
      <c r="W55" s="2"/>
      <c r="X55" s="2"/>
      <c r="Y55" s="2"/>
      <c r="Z55" s="2"/>
      <c r="AA55" s="2"/>
      <c r="AB55" s="2"/>
      <c r="AC55" s="2"/>
    </row>
    <row r="56" ht="3.75" customHeight="1">
      <c r="A56" s="26"/>
      <c r="B56" s="18"/>
      <c r="C56" s="18"/>
      <c r="D56" s="18"/>
      <c r="E56" s="18"/>
      <c r="F56" s="18"/>
      <c r="G56" s="18"/>
      <c r="H56" s="18"/>
      <c r="I56" s="18"/>
      <c r="J56" s="18"/>
      <c r="K56" s="18"/>
      <c r="L56" s="18"/>
      <c r="M56" s="18"/>
      <c r="N56" s="27"/>
      <c r="O56" s="28"/>
      <c r="P56" s="2"/>
      <c r="T56" s="2"/>
      <c r="U56" s="2"/>
      <c r="V56" s="2"/>
      <c r="W56" s="2"/>
      <c r="X56" s="2"/>
      <c r="Y56" s="2"/>
      <c r="Z56" s="2"/>
      <c r="AA56" s="2"/>
      <c r="AB56" s="2"/>
      <c r="AC56" s="2"/>
    </row>
    <row r="57" ht="9.75" customHeight="1">
      <c r="A57" s="2"/>
      <c r="B57" s="2"/>
      <c r="C57" s="2"/>
      <c r="D57" s="2"/>
      <c r="E57" s="2"/>
      <c r="F57" s="2"/>
      <c r="G57" s="2"/>
      <c r="H57" s="2"/>
      <c r="I57" s="2"/>
      <c r="J57" s="2"/>
      <c r="K57" s="2"/>
      <c r="L57" s="2"/>
      <c r="M57" s="2"/>
      <c r="N57" s="6"/>
      <c r="O57" s="2"/>
      <c r="P57" s="2"/>
      <c r="T57" s="2"/>
      <c r="U57" s="2"/>
      <c r="V57" s="2"/>
      <c r="W57" s="2"/>
      <c r="X57" s="2"/>
      <c r="Y57" s="2"/>
      <c r="Z57" s="2"/>
      <c r="AA57" s="2"/>
      <c r="AB57" s="2"/>
      <c r="AC57" s="2"/>
    </row>
    <row r="58" ht="12.75" customHeight="1">
      <c r="A58" s="5" t="s">
        <v>59</v>
      </c>
      <c r="B58" s="5"/>
      <c r="C58" s="2"/>
      <c r="D58" s="2"/>
      <c r="E58" s="2"/>
      <c r="F58" s="43" t="s">
        <v>60</v>
      </c>
      <c r="G58" s="2"/>
      <c r="H58" s="2"/>
      <c r="I58" s="2"/>
      <c r="J58" s="2"/>
      <c r="K58" s="2"/>
      <c r="L58" s="2"/>
      <c r="M58" s="2"/>
      <c r="N58" s="7" t="s">
        <v>61</v>
      </c>
      <c r="O58" s="2"/>
      <c r="P58" s="2"/>
      <c r="T58" s="2"/>
      <c r="U58" s="2"/>
      <c r="V58" s="2"/>
      <c r="W58" s="2"/>
      <c r="X58" s="2"/>
      <c r="Y58" s="2"/>
      <c r="Z58" s="2"/>
      <c r="AA58" s="2"/>
      <c r="AB58" s="2"/>
      <c r="AC58" s="2"/>
    </row>
    <row r="59" ht="2.25" customHeight="1">
      <c r="A59" s="2"/>
      <c r="B59" s="2"/>
      <c r="C59" s="2"/>
      <c r="D59" s="2"/>
      <c r="E59" s="2"/>
      <c r="F59" s="2"/>
      <c r="G59" s="2"/>
      <c r="H59" s="2"/>
      <c r="I59" s="2"/>
      <c r="J59" s="2"/>
      <c r="K59" s="2"/>
      <c r="L59" s="2"/>
      <c r="M59" s="2"/>
      <c r="N59" s="6"/>
      <c r="O59" s="2"/>
      <c r="P59" s="2"/>
      <c r="T59" s="2"/>
      <c r="U59" s="2"/>
      <c r="V59" s="2"/>
      <c r="W59" s="2"/>
      <c r="X59" s="2"/>
      <c r="Y59" s="2"/>
      <c r="Z59" s="2"/>
      <c r="AA59" s="2"/>
      <c r="AB59" s="2"/>
      <c r="AC59" s="2"/>
    </row>
    <row r="60" ht="3.75" customHeight="1">
      <c r="A60" s="9"/>
      <c r="B60" s="10"/>
      <c r="C60" s="10"/>
      <c r="D60" s="10"/>
      <c r="E60" s="10"/>
      <c r="F60" s="10"/>
      <c r="G60" s="10"/>
      <c r="H60" s="10"/>
      <c r="I60" s="10"/>
      <c r="J60" s="10"/>
      <c r="K60" s="10"/>
      <c r="L60" s="10"/>
      <c r="M60" s="10"/>
      <c r="N60" s="12"/>
      <c r="O60" s="13"/>
      <c r="P60" s="2"/>
      <c r="T60" s="2"/>
      <c r="U60" s="2"/>
      <c r="V60" s="2"/>
      <c r="W60" s="2"/>
      <c r="X60" s="2"/>
      <c r="Y60" s="2"/>
      <c r="Z60" s="2"/>
      <c r="AA60" s="2"/>
      <c r="AB60" s="2"/>
      <c r="AC60" s="2"/>
    </row>
    <row r="61" ht="13.5" customHeight="1">
      <c r="A61" s="14"/>
      <c r="B61" s="15" t="s">
        <v>62</v>
      </c>
      <c r="C61" s="16"/>
      <c r="D61" s="17"/>
      <c r="E61" s="2"/>
      <c r="F61" s="19">
        <v>256.0</v>
      </c>
      <c r="G61" s="2"/>
      <c r="H61" s="2"/>
      <c r="I61" s="2"/>
      <c r="J61" s="2"/>
      <c r="K61" s="2"/>
      <c r="L61" s="2"/>
      <c r="M61" s="2"/>
      <c r="N61" s="2"/>
      <c r="O61" s="20"/>
      <c r="P61" s="2"/>
      <c r="T61" s="2"/>
      <c r="U61" s="2"/>
      <c r="V61" s="2"/>
      <c r="W61" s="2"/>
      <c r="X61" s="2"/>
      <c r="Y61" s="2"/>
      <c r="Z61" s="2"/>
      <c r="AA61" s="2"/>
      <c r="AB61" s="2"/>
      <c r="AC61" s="2"/>
    </row>
    <row r="62" ht="3.75" customHeight="1">
      <c r="A62" s="14"/>
      <c r="B62" s="2"/>
      <c r="C62" s="2"/>
      <c r="D62" s="2"/>
      <c r="E62" s="2"/>
      <c r="F62" s="2"/>
      <c r="G62" s="2"/>
      <c r="H62" s="2"/>
      <c r="I62" s="2"/>
      <c r="J62" s="2"/>
      <c r="K62" s="2"/>
      <c r="L62" s="2"/>
      <c r="M62" s="2"/>
      <c r="N62" s="2"/>
      <c r="O62" s="20"/>
      <c r="P62" s="2"/>
      <c r="T62" s="2"/>
      <c r="U62" s="2"/>
      <c r="V62" s="2"/>
      <c r="W62" s="2"/>
      <c r="X62" s="2"/>
      <c r="Y62" s="2"/>
      <c r="Z62" s="2"/>
      <c r="AA62" s="2"/>
      <c r="AB62" s="2"/>
      <c r="AC62" s="2"/>
    </row>
    <row r="63" ht="13.5" customHeight="1">
      <c r="A63" s="14"/>
      <c r="B63" s="15" t="s">
        <v>63</v>
      </c>
      <c r="C63" s="16"/>
      <c r="D63" s="17"/>
      <c r="E63" s="2"/>
      <c r="F63" s="35">
        <v>2.0</v>
      </c>
      <c r="G63" s="33"/>
      <c r="H63" s="33"/>
      <c r="I63" s="33"/>
      <c r="J63" s="33"/>
      <c r="K63" s="33"/>
      <c r="L63" s="33"/>
      <c r="M63" s="2"/>
      <c r="N63" s="19" t="s">
        <v>64</v>
      </c>
      <c r="O63" s="20"/>
      <c r="P63" s="2"/>
      <c r="T63" s="2"/>
      <c r="U63" s="2"/>
      <c r="V63" s="2"/>
      <c r="W63" s="2"/>
      <c r="X63" s="2"/>
      <c r="Y63" s="2"/>
      <c r="Z63" s="2"/>
      <c r="AA63" s="2"/>
      <c r="AB63" s="2"/>
      <c r="AC63" s="2"/>
    </row>
    <row r="64" ht="3.75" customHeight="1">
      <c r="A64" s="14"/>
      <c r="B64" s="2"/>
      <c r="C64" s="2"/>
      <c r="D64" s="2"/>
      <c r="E64" s="2"/>
      <c r="F64" s="2"/>
      <c r="G64" s="2"/>
      <c r="H64" s="2"/>
      <c r="I64" s="2"/>
      <c r="J64" s="2"/>
      <c r="K64" s="2"/>
      <c r="L64" s="2"/>
      <c r="M64" s="2"/>
      <c r="N64" s="2"/>
      <c r="O64" s="20"/>
      <c r="P64" s="2"/>
      <c r="T64" s="2"/>
      <c r="U64" s="2"/>
      <c r="V64" s="2"/>
      <c r="W64" s="2"/>
      <c r="X64" s="2"/>
      <c r="Y64" s="2"/>
      <c r="Z64" s="2"/>
      <c r="AA64" s="2"/>
      <c r="AB64" s="2"/>
      <c r="AC64" s="2"/>
    </row>
    <row r="65" ht="13.5" customHeight="1">
      <c r="A65" s="14"/>
      <c r="B65" s="15" t="s">
        <v>65</v>
      </c>
      <c r="C65" s="16"/>
      <c r="D65" s="17"/>
      <c r="E65" s="2"/>
      <c r="F65" s="19">
        <v>2.0</v>
      </c>
      <c r="G65" s="2"/>
      <c r="H65" s="2"/>
      <c r="I65" s="2"/>
      <c r="J65" s="2"/>
      <c r="K65" s="2"/>
      <c r="L65" s="44" t="s">
        <v>66</v>
      </c>
      <c r="M65" s="2"/>
      <c r="N65" s="19">
        <v>4.8</v>
      </c>
      <c r="O65" s="20"/>
      <c r="P65" s="2"/>
      <c r="T65" s="2"/>
      <c r="U65" s="2"/>
      <c r="V65" s="2"/>
      <c r="W65" s="2"/>
      <c r="X65" s="2"/>
      <c r="Y65" s="2"/>
      <c r="Z65" s="2"/>
      <c r="AA65" s="2"/>
      <c r="AB65" s="2"/>
      <c r="AC65" s="2"/>
    </row>
    <row r="66" ht="15.75" customHeight="1">
      <c r="A66" s="14"/>
      <c r="B66" s="2"/>
      <c r="C66" s="2"/>
      <c r="D66" s="45" t="s">
        <v>67</v>
      </c>
      <c r="E66" s="2"/>
      <c r="F66" s="2">
        <v>0.0</v>
      </c>
      <c r="G66" s="2"/>
      <c r="H66" s="2"/>
      <c r="I66" s="2"/>
      <c r="J66" s="2"/>
      <c r="K66" s="2"/>
      <c r="L66" s="2"/>
      <c r="M66" s="2"/>
      <c r="N66" s="6"/>
      <c r="O66" s="20"/>
      <c r="P66" s="2"/>
      <c r="T66" s="2"/>
      <c r="U66" s="2"/>
      <c r="V66" s="2"/>
      <c r="W66" s="2"/>
      <c r="X66" s="2"/>
      <c r="Y66" s="2"/>
      <c r="Z66" s="2"/>
      <c r="AA66" s="2"/>
      <c r="AB66" s="2"/>
      <c r="AC66" s="2"/>
    </row>
    <row r="67" ht="13.5" customHeight="1">
      <c r="A67" s="14"/>
      <c r="B67" s="15" t="s">
        <v>68</v>
      </c>
      <c r="C67" s="16"/>
      <c r="D67" s="17"/>
      <c r="E67" s="2"/>
      <c r="F67" s="19">
        <v>30.8</v>
      </c>
      <c r="G67" s="2"/>
      <c r="H67" s="2"/>
      <c r="I67" s="2"/>
      <c r="J67" s="2"/>
      <c r="K67" s="2"/>
      <c r="L67" s="2"/>
      <c r="M67" s="2"/>
      <c r="N67" s="6"/>
      <c r="O67" s="20"/>
      <c r="P67" s="2"/>
      <c r="T67" s="2"/>
      <c r="U67" s="2"/>
      <c r="V67" s="2"/>
      <c r="W67" s="2"/>
      <c r="X67" s="2"/>
      <c r="Y67" s="2"/>
      <c r="Z67" s="2"/>
      <c r="AA67" s="2"/>
      <c r="AB67" s="2"/>
      <c r="AC67" s="2"/>
    </row>
    <row r="68" ht="3.75" customHeight="1">
      <c r="A68" s="14"/>
      <c r="B68" s="2"/>
      <c r="C68" s="2"/>
      <c r="D68" s="2"/>
      <c r="E68" s="2"/>
      <c r="F68" s="2"/>
      <c r="G68" s="2"/>
      <c r="H68" s="2"/>
      <c r="I68" s="2"/>
      <c r="J68" s="2"/>
      <c r="K68" s="2"/>
      <c r="L68" s="2"/>
      <c r="M68" s="2"/>
      <c r="N68" s="6"/>
      <c r="O68" s="20"/>
      <c r="P68" s="2"/>
      <c r="T68" s="2"/>
      <c r="U68" s="2"/>
      <c r="V68" s="2"/>
      <c r="W68" s="2"/>
      <c r="X68" s="2"/>
      <c r="Y68" s="2"/>
      <c r="Z68" s="2"/>
      <c r="AA68" s="2"/>
      <c r="AB68" s="2"/>
      <c r="AC68" s="2"/>
    </row>
    <row r="69" ht="13.5" customHeight="1">
      <c r="A69" s="14"/>
      <c r="B69" s="15" t="s">
        <v>69</v>
      </c>
      <c r="C69" s="16"/>
      <c r="D69" s="17"/>
      <c r="E69" s="2"/>
      <c r="F69" s="19">
        <v>16.7</v>
      </c>
      <c r="G69" s="2"/>
      <c r="H69" s="2"/>
      <c r="I69" s="2"/>
      <c r="J69" s="2"/>
      <c r="K69" s="2"/>
      <c r="L69" s="44" t="s">
        <v>70</v>
      </c>
      <c r="M69" s="2"/>
      <c r="N69" s="19">
        <v>14.3</v>
      </c>
      <c r="O69" s="20"/>
      <c r="P69" s="2"/>
      <c r="T69" s="2"/>
      <c r="U69" s="2"/>
      <c r="V69" s="2"/>
      <c r="W69" s="2"/>
      <c r="X69" s="2"/>
      <c r="Y69" s="2"/>
      <c r="Z69" s="2"/>
      <c r="AA69" s="2"/>
      <c r="AB69" s="2"/>
      <c r="AC69" s="2"/>
    </row>
    <row r="70" ht="3.75" customHeight="1">
      <c r="A70" s="26"/>
      <c r="B70" s="18"/>
      <c r="C70" s="18"/>
      <c r="D70" s="18"/>
      <c r="E70" s="18"/>
      <c r="F70" s="18"/>
      <c r="G70" s="18"/>
      <c r="H70" s="18"/>
      <c r="I70" s="18"/>
      <c r="J70" s="18"/>
      <c r="K70" s="18"/>
      <c r="L70" s="18"/>
      <c r="M70" s="18"/>
      <c r="N70" s="27"/>
      <c r="O70" s="28"/>
      <c r="P70" s="2"/>
      <c r="T70" s="2"/>
      <c r="U70" s="2"/>
      <c r="V70" s="2"/>
      <c r="W70" s="2"/>
      <c r="X70" s="2"/>
      <c r="Y70" s="2"/>
      <c r="Z70" s="2"/>
      <c r="AA70" s="2"/>
      <c r="AB70" s="2"/>
      <c r="AC70" s="2"/>
    </row>
    <row r="71" ht="9.0" customHeight="1">
      <c r="A71" s="2"/>
      <c r="B71" s="2"/>
      <c r="C71" s="2"/>
      <c r="D71" s="2"/>
      <c r="E71" s="2"/>
      <c r="F71" s="2"/>
      <c r="G71" s="2"/>
      <c r="H71" s="2"/>
      <c r="I71" s="2"/>
      <c r="J71" s="2"/>
      <c r="K71" s="2"/>
      <c r="L71" s="2"/>
      <c r="M71" s="2"/>
      <c r="N71" s="6"/>
      <c r="O71" s="2"/>
      <c r="P71" s="2"/>
      <c r="T71" s="2"/>
      <c r="U71" s="2"/>
      <c r="V71" s="2"/>
      <c r="W71" s="2"/>
      <c r="X71" s="2"/>
      <c r="Y71" s="2"/>
      <c r="Z71" s="2"/>
      <c r="AA71" s="2"/>
      <c r="AB71" s="2"/>
      <c r="AC71" s="2"/>
    </row>
    <row r="72" ht="12.75" customHeight="1">
      <c r="A72" s="5" t="s">
        <v>71</v>
      </c>
      <c r="B72" s="5"/>
      <c r="C72" s="2"/>
      <c r="D72" s="2"/>
      <c r="E72" s="2"/>
      <c r="F72" s="43" t="s">
        <v>72</v>
      </c>
      <c r="G72" s="2"/>
      <c r="H72" s="2"/>
      <c r="I72" s="2"/>
      <c r="J72" s="2"/>
      <c r="K72" s="2"/>
      <c r="L72" s="2"/>
      <c r="M72" s="2"/>
      <c r="N72" s="7" t="s">
        <v>3</v>
      </c>
      <c r="O72" s="2"/>
      <c r="P72" s="2"/>
      <c r="T72" s="2"/>
      <c r="U72" s="2"/>
      <c r="V72" s="2"/>
      <c r="W72" s="2"/>
      <c r="X72" s="2" t="s">
        <v>73</v>
      </c>
      <c r="Y72" s="2" t="s">
        <v>74</v>
      </c>
      <c r="Z72" s="2" t="s">
        <v>75</v>
      </c>
      <c r="AA72" s="2" t="s">
        <v>52</v>
      </c>
      <c r="AB72" s="2" t="s">
        <v>76</v>
      </c>
      <c r="AC72" s="2" t="s">
        <v>77</v>
      </c>
    </row>
    <row r="73" ht="2.25" customHeight="1">
      <c r="A73" s="2"/>
      <c r="B73" s="2"/>
      <c r="C73" s="2"/>
      <c r="D73" s="2"/>
      <c r="E73" s="2"/>
      <c r="F73" s="2"/>
      <c r="G73" s="2"/>
      <c r="H73" s="2"/>
      <c r="I73" s="2"/>
      <c r="J73" s="2"/>
      <c r="K73" s="2"/>
      <c r="L73" s="2"/>
      <c r="M73" s="2"/>
      <c r="N73" s="6"/>
      <c r="O73" s="2"/>
      <c r="P73" s="2"/>
      <c r="T73" s="2"/>
      <c r="U73" s="2"/>
      <c r="V73" s="2"/>
      <c r="W73" s="2"/>
      <c r="X73" s="2"/>
      <c r="Y73" s="2"/>
      <c r="Z73" s="2"/>
      <c r="AA73" s="2"/>
      <c r="AB73" s="2"/>
      <c r="AC73" s="2"/>
    </row>
    <row r="74" ht="3.75" customHeight="1">
      <c r="A74" s="9"/>
      <c r="B74" s="10"/>
      <c r="C74" s="10"/>
      <c r="D74" s="10"/>
      <c r="E74" s="10"/>
      <c r="F74" s="10"/>
      <c r="G74" s="10"/>
      <c r="H74" s="10"/>
      <c r="I74" s="10"/>
      <c r="J74" s="10"/>
      <c r="K74" s="10"/>
      <c r="L74" s="10"/>
      <c r="M74" s="10"/>
      <c r="N74" s="12"/>
      <c r="O74" s="13"/>
      <c r="P74" s="2"/>
      <c r="T74" s="2"/>
      <c r="U74" s="2"/>
      <c r="V74" s="2"/>
      <c r="W74" s="2"/>
      <c r="X74" s="2"/>
      <c r="Y74" s="2"/>
      <c r="Z74" s="2"/>
      <c r="AA74" s="2"/>
      <c r="AB74" s="2"/>
      <c r="AC74" s="2"/>
    </row>
    <row r="75" ht="12.75" customHeight="1">
      <c r="A75" s="14"/>
      <c r="B75" s="46" t="s">
        <v>78</v>
      </c>
      <c r="C75" s="2"/>
      <c r="D75" s="47" t="s">
        <v>79</v>
      </c>
      <c r="E75" s="2"/>
      <c r="F75" s="48"/>
      <c r="G75" s="33"/>
      <c r="H75" s="33"/>
      <c r="I75" s="33"/>
      <c r="J75" s="33"/>
      <c r="K75" s="33"/>
      <c r="L75" s="33"/>
      <c r="M75" s="2"/>
      <c r="N75" s="23"/>
      <c r="O75" s="20"/>
      <c r="P75" s="2"/>
      <c r="T75" s="2"/>
      <c r="U75" s="2"/>
      <c r="V75" s="2"/>
      <c r="W75" s="2"/>
      <c r="X75" s="2"/>
      <c r="Y75" s="2"/>
      <c r="Z75" s="2"/>
      <c r="AA75" s="2"/>
      <c r="AB75" s="2"/>
      <c r="AC75" s="2"/>
    </row>
    <row r="76" ht="2.25" customHeight="1">
      <c r="A76" s="14"/>
      <c r="B76" s="49"/>
      <c r="C76" s="2"/>
      <c r="D76" s="2"/>
      <c r="E76" s="2"/>
      <c r="F76" s="50"/>
      <c r="G76" s="51"/>
      <c r="H76" s="51"/>
      <c r="I76" s="51"/>
      <c r="J76" s="51"/>
      <c r="K76" s="51"/>
      <c r="L76" s="51"/>
      <c r="M76" s="2"/>
      <c r="N76" s="52"/>
      <c r="O76" s="20"/>
      <c r="P76" s="2"/>
      <c r="T76" s="2"/>
      <c r="U76" s="2"/>
      <c r="V76" s="2"/>
      <c r="W76" s="2"/>
      <c r="X76" s="2"/>
      <c r="Y76" s="2"/>
      <c r="Z76" s="2"/>
      <c r="AA76" s="2"/>
      <c r="AB76" s="2"/>
      <c r="AC76" s="2"/>
    </row>
    <row r="77" ht="13.5" customHeight="1">
      <c r="A77" s="14"/>
      <c r="B77" s="49"/>
      <c r="C77" s="2"/>
      <c r="D77" s="47" t="s">
        <v>80</v>
      </c>
      <c r="E77" s="2"/>
      <c r="F77" s="48"/>
      <c r="G77" s="33"/>
      <c r="H77" s="33"/>
      <c r="I77" s="33"/>
      <c r="J77" s="33"/>
      <c r="K77" s="33"/>
      <c r="L77" s="33"/>
      <c r="M77" s="2"/>
      <c r="N77" s="23"/>
      <c r="O77" s="20"/>
      <c r="P77" s="2"/>
      <c r="T77" s="2"/>
      <c r="U77" s="2"/>
      <c r="V77" s="2"/>
      <c r="W77" s="2"/>
      <c r="X77" s="2"/>
      <c r="Y77" s="2"/>
      <c r="Z77" s="2"/>
      <c r="AA77" s="2"/>
      <c r="AB77" s="2"/>
      <c r="AC77" s="2"/>
    </row>
    <row r="78" ht="2.25" customHeight="1">
      <c r="A78" s="14"/>
      <c r="B78" s="49"/>
      <c r="C78" s="2"/>
      <c r="D78" s="2"/>
      <c r="E78" s="2"/>
      <c r="F78" s="50"/>
      <c r="G78" s="51"/>
      <c r="H78" s="51"/>
      <c r="I78" s="51"/>
      <c r="J78" s="51"/>
      <c r="K78" s="51"/>
      <c r="L78" s="51"/>
      <c r="M78" s="2"/>
      <c r="N78" s="52"/>
      <c r="O78" s="20"/>
      <c r="P78" s="2"/>
      <c r="T78" s="2"/>
      <c r="U78" s="2"/>
      <c r="V78" s="2"/>
      <c r="W78" s="2"/>
      <c r="X78" s="2"/>
      <c r="Y78" s="2"/>
      <c r="Z78" s="2"/>
      <c r="AA78" s="2"/>
      <c r="AB78" s="2"/>
      <c r="AC78" s="2"/>
    </row>
    <row r="79" ht="13.5" customHeight="1">
      <c r="A79" s="14"/>
      <c r="B79" s="49"/>
      <c r="C79" s="2"/>
      <c r="D79" s="47" t="s">
        <v>81</v>
      </c>
      <c r="E79" s="2"/>
      <c r="F79" s="48" t="str">
        <f>IF(N79="Tec","Preserve and restore the existing technological solutions"," ")</f>
        <v> </v>
      </c>
      <c r="G79" s="33"/>
      <c r="H79" s="33"/>
      <c r="I79" s="33"/>
      <c r="J79" s="33"/>
      <c r="K79" s="33"/>
      <c r="L79" s="33"/>
      <c r="M79" s="2"/>
      <c r="N79" s="23"/>
      <c r="O79" s="20"/>
      <c r="P79" s="2"/>
      <c r="T79" s="2"/>
      <c r="U79" s="2"/>
      <c r="V79" s="2"/>
      <c r="W79" s="2"/>
      <c r="X79" s="2"/>
      <c r="Y79" s="2"/>
      <c r="Z79" s="2"/>
      <c r="AA79" s="2"/>
      <c r="AB79" s="2"/>
      <c r="AC79" s="2"/>
    </row>
    <row r="80" ht="2.25" customHeight="1">
      <c r="A80" s="14"/>
      <c r="B80" s="49"/>
      <c r="C80" s="2"/>
      <c r="D80" s="2"/>
      <c r="E80" s="2"/>
      <c r="F80" s="50"/>
      <c r="G80" s="51"/>
      <c r="H80" s="51"/>
      <c r="I80" s="51"/>
      <c r="J80" s="51"/>
      <c r="K80" s="51"/>
      <c r="L80" s="51"/>
      <c r="M80" s="2"/>
      <c r="N80" s="52"/>
      <c r="O80" s="20"/>
      <c r="P80" s="2"/>
      <c r="T80" s="2"/>
      <c r="U80" s="2"/>
      <c r="V80" s="2"/>
      <c r="W80" s="2"/>
      <c r="X80" s="2"/>
      <c r="Y80" s="2"/>
      <c r="Z80" s="2"/>
      <c r="AA80" s="2"/>
      <c r="AB80" s="2"/>
      <c r="AC80" s="2"/>
    </row>
    <row r="81" ht="12.75" customHeight="1">
      <c r="A81" s="14"/>
      <c r="B81" s="53"/>
      <c r="C81" s="2"/>
      <c r="D81" s="47" t="s">
        <v>82</v>
      </c>
      <c r="E81" s="2"/>
      <c r="F81" s="48" t="str">
        <f>IF(N81="Rar","Restoration and anastylosis"," ")</f>
        <v> </v>
      </c>
      <c r="G81" s="33"/>
      <c r="H81" s="33"/>
      <c r="I81" s="33"/>
      <c r="J81" s="33"/>
      <c r="K81" s="33"/>
      <c r="L81" s="33"/>
      <c r="M81" s="2"/>
      <c r="N81" s="23"/>
      <c r="O81" s="20"/>
      <c r="P81" s="2"/>
      <c r="T81" s="2"/>
      <c r="U81" s="2"/>
      <c r="V81" s="2"/>
      <c r="W81" s="2"/>
      <c r="X81" s="2"/>
      <c r="Y81" s="2"/>
      <c r="Z81" s="2"/>
      <c r="AA81" s="2"/>
      <c r="AB81" s="2"/>
      <c r="AC81" s="2"/>
    </row>
    <row r="82" ht="3.75" customHeight="1">
      <c r="A82" s="14"/>
      <c r="B82" s="2"/>
      <c r="C82" s="2"/>
      <c r="D82" s="2"/>
      <c r="E82" s="2"/>
      <c r="F82" s="50"/>
      <c r="G82" s="51"/>
      <c r="H82" s="51"/>
      <c r="I82" s="51"/>
      <c r="J82" s="51"/>
      <c r="K82" s="51"/>
      <c r="L82" s="51"/>
      <c r="M82" s="2"/>
      <c r="N82" s="52"/>
      <c r="O82" s="20"/>
      <c r="P82" s="2"/>
      <c r="T82" s="2"/>
      <c r="U82" s="2"/>
      <c r="V82" s="2"/>
      <c r="W82" s="2"/>
      <c r="X82" s="2"/>
      <c r="Y82" s="2"/>
      <c r="Z82" s="2"/>
      <c r="AA82" s="2"/>
      <c r="AB82" s="2"/>
      <c r="AC82" s="2"/>
    </row>
    <row r="83" ht="13.5" customHeight="1">
      <c r="A83" s="14"/>
      <c r="B83" s="54" t="s">
        <v>83</v>
      </c>
      <c r="C83" s="2"/>
      <c r="D83" s="47" t="s">
        <v>84</v>
      </c>
      <c r="E83" s="2"/>
      <c r="F83" s="48" t="str">
        <f>IF(N83="Com","Restoration and reconstruction in order to allow the performing of the social activities"," ")</f>
        <v> </v>
      </c>
      <c r="G83" s="33"/>
      <c r="H83" s="33"/>
      <c r="I83" s="33"/>
      <c r="J83" s="33"/>
      <c r="K83" s="33"/>
      <c r="L83" s="33"/>
      <c r="M83" s="2"/>
      <c r="N83" s="23"/>
      <c r="O83" s="20"/>
      <c r="P83" s="2"/>
      <c r="T83" s="2"/>
      <c r="U83" s="2"/>
      <c r="V83" s="2"/>
      <c r="W83" s="2"/>
      <c r="X83" s="2"/>
      <c r="Y83" s="2"/>
      <c r="Z83" s="2"/>
      <c r="AA83" s="2"/>
      <c r="AB83" s="2"/>
      <c r="AC83" s="2"/>
    </row>
    <row r="84" ht="2.25" customHeight="1">
      <c r="A84" s="14"/>
      <c r="B84" s="49"/>
      <c r="C84" s="2"/>
      <c r="D84" s="2"/>
      <c r="E84" s="2"/>
      <c r="F84" s="50"/>
      <c r="G84" s="51"/>
      <c r="H84" s="51"/>
      <c r="I84" s="51"/>
      <c r="J84" s="51"/>
      <c r="K84" s="51"/>
      <c r="L84" s="51"/>
      <c r="M84" s="2"/>
      <c r="N84" s="52"/>
      <c r="O84" s="20"/>
      <c r="P84" s="2"/>
      <c r="T84" s="2"/>
      <c r="U84" s="2"/>
      <c r="V84" s="2"/>
      <c r="W84" s="2"/>
      <c r="X84" s="2"/>
      <c r="Y84" s="2"/>
      <c r="Z84" s="2"/>
      <c r="AA84" s="2"/>
      <c r="AB84" s="2"/>
      <c r="AC84" s="2"/>
    </row>
    <row r="85" ht="13.5" customHeight="1">
      <c r="A85" s="14"/>
      <c r="B85" s="49"/>
      <c r="C85" s="2"/>
      <c r="D85" s="47" t="s">
        <v>85</v>
      </c>
      <c r="E85" s="2"/>
      <c r="F85" s="48" t="str">
        <f>IF(N85="Edu","Restoration not to loose the potential educative information"," ")</f>
        <v> </v>
      </c>
      <c r="G85" s="33"/>
      <c r="H85" s="33"/>
      <c r="I85" s="33"/>
      <c r="J85" s="33"/>
      <c r="K85" s="33"/>
      <c r="L85" s="33"/>
      <c r="M85" s="2"/>
      <c r="N85" s="23"/>
      <c r="O85" s="20"/>
      <c r="P85" s="2"/>
      <c r="T85" s="38" t="s">
        <v>86</v>
      </c>
      <c r="U85" s="2"/>
      <c r="V85" s="2"/>
      <c r="W85" s="2"/>
      <c r="X85" s="2"/>
      <c r="Y85" s="2"/>
      <c r="Z85" s="2"/>
      <c r="AA85" s="2"/>
      <c r="AB85" s="2"/>
      <c r="AC85" s="2"/>
    </row>
    <row r="86" ht="2.25" customHeight="1">
      <c r="A86" s="14"/>
      <c r="B86" s="49"/>
      <c r="C86" s="2"/>
      <c r="D86" s="2"/>
      <c r="E86" s="2"/>
      <c r="F86" s="50"/>
      <c r="G86" s="51"/>
      <c r="H86" s="51"/>
      <c r="I86" s="51"/>
      <c r="J86" s="51"/>
      <c r="K86" s="51"/>
      <c r="L86" s="51"/>
      <c r="M86" s="2"/>
      <c r="N86" s="52"/>
      <c r="O86" s="20"/>
      <c r="P86" s="2"/>
      <c r="T86" s="2"/>
      <c r="U86" s="2"/>
      <c r="V86" s="2"/>
      <c r="W86" s="2"/>
      <c r="X86" s="2"/>
      <c r="Y86" s="2"/>
      <c r="Z86" s="2"/>
      <c r="AA86" s="2"/>
      <c r="AB86" s="2"/>
      <c r="AC86" s="2"/>
    </row>
    <row r="87" ht="12.75" customHeight="1">
      <c r="A87" s="14"/>
      <c r="B87" s="53"/>
      <c r="C87" s="2"/>
      <c r="D87" s="47" t="s">
        <v>87</v>
      </c>
      <c r="E87" s="2"/>
      <c r="F87" s="48" t="str">
        <f>IF(N87="Pol","Preservation, since restoration might induce a risk of interpretation"," ")</f>
        <v> </v>
      </c>
      <c r="G87" s="33"/>
      <c r="H87" s="33"/>
      <c r="I87" s="33"/>
      <c r="J87" s="33"/>
      <c r="K87" s="33"/>
      <c r="L87" s="33"/>
      <c r="M87" s="2"/>
      <c r="N87" s="23"/>
      <c r="O87" s="20"/>
      <c r="P87" s="2"/>
      <c r="T87" s="2"/>
      <c r="U87" s="2"/>
      <c r="V87" s="2"/>
      <c r="W87" s="2"/>
      <c r="X87" s="2"/>
      <c r="Y87" s="2"/>
      <c r="Z87" s="2"/>
      <c r="AA87" s="2"/>
      <c r="AB87" s="2"/>
      <c r="AC87" s="2"/>
    </row>
    <row r="88" ht="3.75" customHeight="1">
      <c r="A88" s="14"/>
      <c r="B88" s="2"/>
      <c r="C88" s="2"/>
      <c r="D88" s="2"/>
      <c r="E88" s="2"/>
      <c r="F88" s="50"/>
      <c r="G88" s="51"/>
      <c r="H88" s="51"/>
      <c r="I88" s="51"/>
      <c r="J88" s="51"/>
      <c r="K88" s="51"/>
      <c r="L88" s="51"/>
      <c r="M88" s="2"/>
      <c r="N88" s="52"/>
      <c r="O88" s="20"/>
      <c r="P88" s="2"/>
      <c r="T88" s="2"/>
      <c r="U88" s="2"/>
      <c r="V88" s="2"/>
      <c r="W88" s="2"/>
      <c r="X88" s="2"/>
      <c r="Y88" s="2"/>
      <c r="Z88" s="2"/>
      <c r="AA88" s="2"/>
      <c r="AB88" s="2"/>
      <c r="AC88" s="2"/>
    </row>
    <row r="89" ht="12.75" customHeight="1">
      <c r="A89" s="14"/>
      <c r="B89" s="55" t="s">
        <v>88</v>
      </c>
      <c r="C89" s="2"/>
      <c r="D89" s="47" t="s">
        <v>89</v>
      </c>
      <c r="E89" s="2"/>
      <c r="F89" s="48" t="str">
        <f>IF(N89="Fun","Restoration to preserve the peculiar original function"," ")</f>
        <v> </v>
      </c>
      <c r="G89" s="33"/>
      <c r="H89" s="33"/>
      <c r="I89" s="33"/>
      <c r="J89" s="33"/>
      <c r="K89" s="33"/>
      <c r="L89" s="33"/>
      <c r="M89" s="2"/>
      <c r="N89" s="23"/>
      <c r="O89" s="20"/>
      <c r="P89" s="2"/>
      <c r="T89" s="2"/>
      <c r="U89" s="2"/>
      <c r="V89" s="2"/>
      <c r="W89" s="2"/>
      <c r="X89" s="2"/>
      <c r="Y89" s="2"/>
      <c r="Z89" s="2"/>
      <c r="AA89" s="2"/>
      <c r="AB89" s="2"/>
      <c r="AC89" s="2"/>
    </row>
    <row r="90" ht="2.25" customHeight="1">
      <c r="A90" s="14"/>
      <c r="B90" s="56"/>
      <c r="C90" s="2"/>
      <c r="D90" s="2"/>
      <c r="E90" s="2"/>
      <c r="F90" s="50"/>
      <c r="G90" s="51"/>
      <c r="H90" s="51"/>
      <c r="I90" s="51"/>
      <c r="J90" s="51"/>
      <c r="K90" s="51"/>
      <c r="L90" s="51"/>
      <c r="M90" s="2"/>
      <c r="N90" s="52">
        <v>0.0</v>
      </c>
      <c r="O90" s="20"/>
      <c r="P90" s="2"/>
      <c r="T90" s="2"/>
      <c r="U90" s="2"/>
      <c r="V90" s="2"/>
      <c r="W90" s="2"/>
      <c r="X90" s="2"/>
      <c r="Y90" s="2"/>
      <c r="Z90" s="2"/>
      <c r="AA90" s="2"/>
      <c r="AB90" s="2"/>
      <c r="AC90" s="2"/>
    </row>
    <row r="91" ht="13.5" customHeight="1">
      <c r="A91" s="14"/>
      <c r="B91" s="57"/>
      <c r="C91" s="2"/>
      <c r="D91" s="47" t="s">
        <v>90</v>
      </c>
      <c r="E91" s="2"/>
      <c r="F91" s="48" t="str">
        <f>IF(N91="Eco","Reconstruction allowed"," ")</f>
        <v> </v>
      </c>
      <c r="G91" s="33"/>
      <c r="H91" s="33"/>
      <c r="I91" s="33"/>
      <c r="J91" s="33"/>
      <c r="K91" s="33"/>
      <c r="L91" s="33"/>
      <c r="M91" s="2"/>
      <c r="N91" s="23"/>
      <c r="O91" s="20"/>
      <c r="P91" s="2"/>
      <c r="T91" s="2"/>
      <c r="U91" s="2"/>
      <c r="V91" s="2"/>
      <c r="W91" s="2"/>
      <c r="X91" s="2"/>
      <c r="Y91" s="2"/>
      <c r="Z91" s="2"/>
      <c r="AA91" s="2"/>
      <c r="AB91" s="2"/>
      <c r="AC91" s="2"/>
    </row>
    <row r="92" ht="3.75" customHeight="1">
      <c r="A92" s="26"/>
      <c r="B92" s="18"/>
      <c r="C92" s="18"/>
      <c r="D92" s="18"/>
      <c r="E92" s="18"/>
      <c r="F92" s="18"/>
      <c r="G92" s="18"/>
      <c r="H92" s="18"/>
      <c r="I92" s="18"/>
      <c r="J92" s="18"/>
      <c r="K92" s="18"/>
      <c r="L92" s="18"/>
      <c r="M92" s="18"/>
      <c r="N92" s="27"/>
      <c r="O92" s="28"/>
      <c r="P92" s="2"/>
      <c r="T92" s="2"/>
      <c r="U92" s="2"/>
      <c r="V92" s="2"/>
      <c r="W92" s="2"/>
      <c r="X92" s="2"/>
      <c r="Y92" s="2"/>
      <c r="Z92" s="2"/>
      <c r="AA92" s="2"/>
      <c r="AB92" s="2"/>
      <c r="AC92" s="2"/>
    </row>
    <row r="93" ht="9.0" customHeight="1">
      <c r="A93" s="2"/>
      <c r="B93" s="2"/>
      <c r="C93" s="2"/>
      <c r="D93" s="2"/>
      <c r="E93" s="2"/>
      <c r="F93" s="2"/>
      <c r="G93" s="2"/>
      <c r="H93" s="2"/>
      <c r="I93" s="2"/>
      <c r="J93" s="2"/>
      <c r="K93" s="2"/>
      <c r="L93" s="2"/>
      <c r="M93" s="2"/>
      <c r="N93" s="6"/>
      <c r="O93" s="2"/>
      <c r="P93" s="2"/>
      <c r="T93" s="2"/>
      <c r="U93" s="2"/>
      <c r="V93" s="2"/>
      <c r="W93" s="2"/>
      <c r="X93" s="2"/>
      <c r="Y93" s="2"/>
      <c r="Z93" s="2"/>
      <c r="AA93" s="2"/>
      <c r="AB93" s="2"/>
      <c r="AC93" s="2"/>
    </row>
    <row r="94" ht="12.75" customHeight="1">
      <c r="A94" s="5" t="s">
        <v>91</v>
      </c>
      <c r="B94" s="2"/>
      <c r="C94" s="2"/>
      <c r="D94" s="2"/>
      <c r="E94" s="2"/>
      <c r="F94" s="2"/>
      <c r="G94" s="2"/>
      <c r="H94" s="2"/>
      <c r="I94" s="2"/>
      <c r="J94" s="2"/>
      <c r="K94" s="2"/>
      <c r="L94" s="2"/>
      <c r="M94" s="2"/>
      <c r="N94" s="2"/>
      <c r="O94" s="2"/>
      <c r="P94" s="2"/>
      <c r="T94" s="2"/>
      <c r="U94" s="2"/>
      <c r="V94" s="2"/>
      <c r="W94" s="2"/>
      <c r="X94" s="2"/>
      <c r="Y94" s="2"/>
      <c r="Z94" s="2"/>
      <c r="AA94" s="2"/>
      <c r="AB94" s="2"/>
      <c r="AC94" s="2"/>
    </row>
    <row r="95" ht="2.25" customHeight="1">
      <c r="A95" s="2"/>
      <c r="B95" s="2"/>
      <c r="C95" s="2"/>
      <c r="D95" s="2"/>
      <c r="E95" s="2"/>
      <c r="F95" s="2"/>
      <c r="G95" s="2"/>
      <c r="H95" s="2"/>
      <c r="I95" s="2"/>
      <c r="J95" s="2"/>
      <c r="K95" s="2"/>
      <c r="L95" s="2"/>
      <c r="M95" s="2"/>
      <c r="N95" s="2"/>
      <c r="O95" s="2"/>
      <c r="P95" s="2"/>
      <c r="T95" s="2"/>
      <c r="U95" s="2"/>
      <c r="V95" s="2"/>
      <c r="W95" s="2"/>
      <c r="X95" s="2"/>
      <c r="Y95" s="2"/>
      <c r="Z95" s="2"/>
      <c r="AA95" s="2"/>
      <c r="AB95" s="2"/>
      <c r="AC95" s="2"/>
    </row>
    <row r="96" ht="3.75" customHeight="1">
      <c r="A96" s="9"/>
      <c r="B96" s="10"/>
      <c r="C96" s="10"/>
      <c r="D96" s="10"/>
      <c r="E96" s="10"/>
      <c r="F96" s="10"/>
      <c r="G96" s="10"/>
      <c r="H96" s="10"/>
      <c r="I96" s="10"/>
      <c r="J96" s="10"/>
      <c r="K96" s="10"/>
      <c r="L96" s="10"/>
      <c r="M96" s="10"/>
      <c r="N96" s="10"/>
      <c r="O96" s="13"/>
      <c r="P96" s="2"/>
      <c r="T96" s="2"/>
      <c r="U96" s="2"/>
      <c r="V96" s="2"/>
      <c r="W96" s="2"/>
      <c r="X96" s="2"/>
      <c r="Y96" s="2"/>
      <c r="Z96" s="2"/>
      <c r="AA96" s="2"/>
      <c r="AB96" s="2"/>
      <c r="AC96" s="2"/>
    </row>
    <row r="97" ht="12.75" customHeight="1">
      <c r="A97" s="14"/>
      <c r="B97" s="58" t="s">
        <v>0</v>
      </c>
      <c r="O97" s="20"/>
      <c r="P97" s="2"/>
      <c r="T97" s="2"/>
      <c r="U97" s="2"/>
      <c r="V97" s="2"/>
      <c r="W97" s="2"/>
      <c r="X97" s="2"/>
      <c r="Y97" s="2"/>
      <c r="Z97" s="2"/>
      <c r="AA97" s="2"/>
      <c r="AB97" s="2"/>
      <c r="AC97" s="2"/>
    </row>
    <row r="98" ht="12.75" customHeight="1">
      <c r="A98" s="14"/>
      <c r="O98" s="20"/>
      <c r="P98" s="2"/>
      <c r="Q98" s="2"/>
      <c r="R98" s="2"/>
      <c r="S98" s="2"/>
      <c r="T98" s="2"/>
      <c r="U98" s="2"/>
      <c r="V98" s="2"/>
      <c r="W98" s="2"/>
      <c r="X98" s="2"/>
      <c r="Y98" s="2"/>
      <c r="Z98" s="2"/>
      <c r="AA98" s="2"/>
      <c r="AB98" s="2"/>
      <c r="AC98" s="2"/>
    </row>
    <row r="99" ht="12.75" customHeight="1">
      <c r="A99" s="14"/>
      <c r="O99" s="20"/>
      <c r="P99" s="2"/>
      <c r="Q99" s="2"/>
      <c r="R99" s="2"/>
      <c r="S99" s="2"/>
      <c r="T99" s="2"/>
      <c r="U99" s="2"/>
      <c r="V99" s="2"/>
      <c r="W99" s="2"/>
      <c r="X99" s="2"/>
      <c r="Y99" s="2"/>
      <c r="Z99" s="2"/>
      <c r="AA99" s="2"/>
      <c r="AB99" s="2"/>
      <c r="AC99" s="2"/>
    </row>
    <row r="100" ht="12.75" customHeight="1">
      <c r="A100" s="14"/>
      <c r="O100" s="20"/>
      <c r="P100" s="2"/>
      <c r="Q100" s="2"/>
      <c r="R100" s="2"/>
      <c r="S100" s="2"/>
      <c r="T100" s="2"/>
      <c r="U100" s="2"/>
      <c r="V100" s="2"/>
      <c r="W100" s="2"/>
      <c r="X100" s="2"/>
      <c r="Y100" s="2"/>
      <c r="Z100" s="2"/>
      <c r="AA100" s="2"/>
      <c r="AB100" s="2"/>
      <c r="AC100" s="2"/>
    </row>
    <row r="101" ht="3.75" customHeight="1">
      <c r="A101" s="26"/>
      <c r="B101" s="18"/>
      <c r="C101" s="18"/>
      <c r="D101" s="18"/>
      <c r="E101" s="18"/>
      <c r="F101" s="18"/>
      <c r="G101" s="18"/>
      <c r="H101" s="18"/>
      <c r="I101" s="18"/>
      <c r="J101" s="18"/>
      <c r="K101" s="18"/>
      <c r="L101" s="18"/>
      <c r="M101" s="18"/>
      <c r="N101" s="18"/>
      <c r="O101" s="28"/>
      <c r="P101" s="2"/>
      <c r="Q101" s="2"/>
      <c r="R101" s="2"/>
      <c r="S101" s="2"/>
      <c r="T101" s="2"/>
      <c r="U101" s="2"/>
      <c r="V101" s="2"/>
      <c r="W101" s="2"/>
      <c r="X101" s="2"/>
      <c r="Y101" s="2"/>
      <c r="Z101" s="2"/>
      <c r="AA101" s="2"/>
      <c r="AB101" s="2"/>
      <c r="AC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ht="12.75" customHeight="1">
      <c r="A103" s="2"/>
      <c r="B103" s="2"/>
      <c r="C103" s="2"/>
      <c r="D103" s="2"/>
      <c r="E103" s="2"/>
      <c r="F103" s="2"/>
      <c r="G103" s="2"/>
      <c r="H103" s="2"/>
      <c r="I103" s="2"/>
      <c r="J103" s="2"/>
      <c r="K103" s="2"/>
      <c r="L103" s="2"/>
      <c r="M103" s="2"/>
      <c r="N103" s="2"/>
      <c r="O103" s="2"/>
      <c r="P103" s="2"/>
      <c r="Q103" s="2"/>
      <c r="R103" s="2"/>
      <c r="S103" s="2"/>
      <c r="T103" s="38" t="s">
        <v>92</v>
      </c>
      <c r="U103" s="2"/>
      <c r="V103" s="2"/>
      <c r="W103" s="2"/>
      <c r="X103" s="2"/>
      <c r="Y103" s="2"/>
      <c r="Z103" s="2"/>
      <c r="AA103" s="2"/>
      <c r="AB103" s="2"/>
      <c r="AC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ht="12.75" customHeight="1">
      <c r="A113" s="2"/>
      <c r="B113" s="2"/>
      <c r="C113" s="2"/>
      <c r="D113" s="2"/>
      <c r="E113" s="2"/>
      <c r="F113" s="2"/>
      <c r="G113" s="2"/>
      <c r="H113" s="2"/>
      <c r="I113" s="2"/>
      <c r="J113" s="2"/>
      <c r="K113" s="2"/>
      <c r="L113" s="2"/>
      <c r="M113" s="2"/>
      <c r="N113" s="2"/>
      <c r="O113" s="2"/>
      <c r="P113" s="2"/>
      <c r="Q113" s="59"/>
      <c r="V113" s="2"/>
      <c r="W113" s="2"/>
      <c r="X113" s="2"/>
      <c r="Y113" s="2"/>
      <c r="Z113" s="2"/>
      <c r="AA113" s="2"/>
      <c r="AB113" s="2"/>
      <c r="AC113" s="2"/>
    </row>
    <row r="114" ht="12.75" customHeight="1">
      <c r="A114" s="2"/>
      <c r="B114" s="2"/>
      <c r="C114" s="2"/>
      <c r="D114" s="2"/>
      <c r="E114" s="2"/>
      <c r="F114" s="2"/>
      <c r="G114" s="2"/>
      <c r="H114" s="2"/>
      <c r="I114" s="2"/>
      <c r="J114" s="2"/>
      <c r="K114" s="2"/>
      <c r="L114" s="2"/>
      <c r="M114" s="2"/>
      <c r="N114" s="2"/>
      <c r="O114" s="2"/>
      <c r="P114" s="2"/>
      <c r="Q114" s="60"/>
      <c r="V114" s="2"/>
      <c r="W114" s="2"/>
      <c r="X114" s="2"/>
      <c r="Y114" s="2"/>
      <c r="Z114" s="2"/>
      <c r="AA114" s="2"/>
      <c r="AB114" s="2"/>
      <c r="AC114" s="2"/>
    </row>
    <row r="115" ht="12.75" customHeight="1">
      <c r="A115" s="2"/>
      <c r="B115" s="2"/>
      <c r="C115" s="2"/>
      <c r="D115" s="2"/>
      <c r="E115" s="2"/>
      <c r="F115" s="2"/>
      <c r="G115" s="61"/>
      <c r="H115" s="2"/>
      <c r="I115" s="2"/>
      <c r="J115" s="2"/>
      <c r="K115" s="2"/>
      <c r="L115" s="2"/>
      <c r="M115" s="2"/>
      <c r="N115" s="2"/>
      <c r="O115" s="2"/>
      <c r="P115" s="2"/>
      <c r="Q115" s="2"/>
      <c r="R115" s="2"/>
      <c r="S115" s="2"/>
      <c r="T115" s="2"/>
      <c r="U115" s="2"/>
      <c r="V115" s="2"/>
      <c r="W115" s="2"/>
      <c r="X115" s="2"/>
      <c r="Y115" s="2"/>
      <c r="Z115" s="2"/>
      <c r="AA115" s="2"/>
      <c r="AB115" s="2"/>
      <c r="AC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row r="284"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row>
    <row r="285"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row>
    <row r="28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row>
    <row r="287"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row>
    <row r="288"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row>
    <row r="289"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row>
    <row r="290"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row>
    <row r="291"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row>
    <row r="292"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row>
    <row r="293"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row>
    <row r="294"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row>
    <row r="295"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row>
    <row r="29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row>
    <row r="297"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row>
    <row r="298"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row>
    <row r="299"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row>
    <row r="300"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row>
    <row r="301"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row>
    <row r="302"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row>
    <row r="303"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row>
    <row r="304"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row>
    <row r="305" ht="12.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row>
    <row r="306" ht="12.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row>
    <row r="307" ht="12.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row>
    <row r="308" ht="12.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row>
    <row r="309" ht="12.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row>
    <row r="310" ht="12.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row>
    <row r="311" ht="12.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row>
    <row r="312" ht="12.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row>
    <row r="313" ht="12.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row>
    <row r="314" ht="12.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row>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2">
    <mergeCell ref="B2:L2"/>
    <mergeCell ref="Q16:W46"/>
    <mergeCell ref="F19:N19"/>
    <mergeCell ref="F21:N21"/>
    <mergeCell ref="F27:N27"/>
    <mergeCell ref="F33:L33"/>
    <mergeCell ref="F63:L63"/>
    <mergeCell ref="F85:L85"/>
    <mergeCell ref="F87:L87"/>
    <mergeCell ref="B89:B91"/>
    <mergeCell ref="F89:L89"/>
    <mergeCell ref="F91:L91"/>
    <mergeCell ref="B97:N100"/>
    <mergeCell ref="Q113:U113"/>
    <mergeCell ref="Q114:U114"/>
    <mergeCell ref="B75:B81"/>
    <mergeCell ref="F75:L75"/>
    <mergeCell ref="F77:L77"/>
    <mergeCell ref="F79:L79"/>
    <mergeCell ref="F81:L81"/>
    <mergeCell ref="B83:B87"/>
    <mergeCell ref="F83:L83"/>
  </mergeCells>
  <dataValidations>
    <dataValidation type="list" allowBlank="1" showInputMessage="1" showErrorMessage="1" prompt=" - " sqref="N39">
      <formula1>$X$39:$AC$39</formula1>
    </dataValidation>
    <dataValidation type="list" allowBlank="1" showInputMessage="1" showErrorMessage="1" prompt=" - " sqref="N37">
      <formula1>$X$37:$AC$37</formula1>
    </dataValidation>
    <dataValidation type="list" allowBlank="1" showInputMessage="1" showErrorMessage="1" prompt=" - " sqref="N33">
      <formula1>$X$33:$AC$33</formula1>
    </dataValidation>
    <dataValidation type="list" allowBlank="1" showInputMessage="1" showErrorMessage="1" prompt=" - " sqref="N41">
      <formula1>$X$41:$AC$41</formula1>
    </dataValidation>
    <dataValidation type="list" allowBlank="1" showInputMessage="1" showErrorMessage="1" prompt=" - " sqref="N49">
      <formula1>$X$49:$AC$49</formula1>
    </dataValidation>
    <dataValidation type="list" allowBlank="1" showInputMessage="1" showErrorMessage="1" prompt=" - " sqref="N9">
      <formula1>$X$9:$Y$9</formula1>
    </dataValidation>
    <dataValidation type="list" allowBlank="1" showInputMessage="1" showErrorMessage="1" prompt=" - " sqref="N43">
      <formula1>$X$43:$AC$43</formula1>
    </dataValidation>
    <dataValidation type="list" allowBlank="1" showInputMessage="1" showErrorMessage="1" prompt=" - " sqref="L49">
      <formula1>$X$72:$AC$72</formula1>
    </dataValidation>
    <dataValidation type="list" allowBlank="1" showInputMessage="1" showErrorMessage="1" prompt=" - " sqref="N35">
      <formula1>$X$35:$AA$35</formula1>
    </dataValidation>
  </dataValidations>
  <printOptions/>
  <pageMargins bottom="0.75" footer="0.0" header="0.0" left="0.7" right="0.7" top="0.75"/>
  <pageSetup orientation="landscape"/>
  <headerFooter>
    <oddHeader>&amp;LSURVEY CARD &amp;C 1. Preliminary</oddHeader>
    <oddFooter>&amp;L000000BTC - Historic Centres Regeneration</oddFooter>
  </headerFooter>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1.43"/>
    <col customWidth="1" min="6" max="9" width="15.0"/>
    <col customWidth="1" min="10" max="10" width="1.43"/>
    <col customWidth="1" min="11"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62" t="s">
        <v>93</v>
      </c>
      <c r="B2" s="63"/>
      <c r="C2" s="63"/>
      <c r="D2" s="63"/>
      <c r="E2" s="63"/>
      <c r="F2" s="63"/>
      <c r="G2" s="63"/>
      <c r="H2" s="63"/>
      <c r="I2" s="63"/>
      <c r="J2" s="2"/>
      <c r="K2" s="2"/>
      <c r="L2" s="2"/>
      <c r="M2" s="2"/>
      <c r="N2" s="2"/>
      <c r="O2" s="2"/>
      <c r="P2" s="2"/>
      <c r="Q2" s="2"/>
      <c r="R2" s="2"/>
      <c r="S2" s="2"/>
      <c r="T2" s="2"/>
      <c r="U2" s="2"/>
      <c r="V2" s="2"/>
      <c r="W2" s="2"/>
      <c r="X2" s="2"/>
      <c r="Y2" s="2"/>
      <c r="Z2" s="2"/>
    </row>
    <row r="3" ht="12.75" customHeight="1">
      <c r="A3" s="63"/>
      <c r="B3" s="62" t="s">
        <v>94</v>
      </c>
      <c r="C3" s="63"/>
      <c r="D3" s="63"/>
      <c r="E3" s="63"/>
      <c r="F3" s="63"/>
      <c r="G3" s="63"/>
      <c r="H3" s="63"/>
      <c r="I3" s="63"/>
      <c r="J3" s="2"/>
      <c r="K3" s="2"/>
      <c r="L3" s="2"/>
      <c r="M3" s="2"/>
      <c r="N3" s="2"/>
      <c r="O3" s="2"/>
      <c r="P3" s="2"/>
      <c r="Q3" s="2"/>
      <c r="R3" s="2"/>
      <c r="S3" s="2"/>
      <c r="T3" s="2"/>
      <c r="U3" s="2"/>
      <c r="V3" s="2"/>
      <c r="W3" s="2"/>
      <c r="X3" s="2"/>
      <c r="Y3" s="2"/>
      <c r="Z3" s="2"/>
    </row>
    <row r="4" ht="12.75" customHeight="1">
      <c r="A4" s="63"/>
      <c r="B4" s="62"/>
      <c r="C4" s="63"/>
      <c r="D4" s="63"/>
      <c r="E4" s="63"/>
      <c r="F4" s="63"/>
      <c r="G4" s="63"/>
      <c r="H4" s="63"/>
      <c r="I4" s="63"/>
      <c r="J4" s="2"/>
      <c r="K4" s="2"/>
      <c r="L4" s="2"/>
      <c r="M4" s="2"/>
      <c r="N4" s="2"/>
      <c r="O4" s="2"/>
      <c r="P4" s="2"/>
      <c r="Q4" s="2"/>
      <c r="R4" s="2"/>
      <c r="S4" s="2"/>
      <c r="T4" s="2"/>
      <c r="U4" s="2"/>
      <c r="V4" s="2"/>
      <c r="W4" s="2"/>
      <c r="X4" s="2"/>
      <c r="Y4" s="2"/>
      <c r="Z4" s="2"/>
    </row>
    <row r="5" ht="12.75" customHeight="1">
      <c r="A5" s="64"/>
      <c r="B5" s="65"/>
      <c r="C5" s="65"/>
      <c r="D5" s="7" t="s">
        <v>95</v>
      </c>
      <c r="E5" s="65"/>
      <c r="F5" s="43" t="s">
        <v>96</v>
      </c>
      <c r="G5" s="43"/>
      <c r="H5" s="43"/>
      <c r="I5" s="43"/>
      <c r="J5" s="2"/>
      <c r="K5" s="2"/>
      <c r="L5" s="2"/>
      <c r="M5" s="66" t="s">
        <v>97</v>
      </c>
      <c r="N5" s="2"/>
      <c r="O5" s="2"/>
      <c r="P5" s="2"/>
      <c r="Q5" s="2"/>
      <c r="R5" s="2"/>
      <c r="S5" s="2"/>
      <c r="T5" s="2"/>
      <c r="U5" s="2"/>
      <c r="V5" s="2"/>
      <c r="W5" s="2"/>
      <c r="X5" s="2"/>
      <c r="Y5" s="2"/>
      <c r="Z5" s="2"/>
    </row>
    <row r="6" ht="2.25" customHeight="1">
      <c r="A6" s="9"/>
      <c r="B6" s="10"/>
      <c r="C6" s="10"/>
      <c r="D6" s="10"/>
      <c r="E6" s="10"/>
      <c r="F6" s="10"/>
      <c r="G6" s="10"/>
      <c r="H6" s="10"/>
      <c r="I6" s="10"/>
      <c r="J6" s="13"/>
      <c r="K6" s="2"/>
      <c r="L6" s="2"/>
      <c r="M6" s="2"/>
      <c r="N6" s="2"/>
      <c r="O6" s="2"/>
      <c r="P6" s="2"/>
      <c r="Q6" s="2"/>
      <c r="R6" s="2"/>
      <c r="S6" s="2"/>
      <c r="T6" s="2"/>
      <c r="U6" s="2"/>
      <c r="V6" s="2"/>
      <c r="W6" s="2"/>
      <c r="X6" s="2"/>
      <c r="Y6" s="2"/>
      <c r="Z6" s="2"/>
    </row>
    <row r="7" ht="3.75" customHeight="1">
      <c r="A7" s="14"/>
      <c r="B7" s="2"/>
      <c r="C7" s="2"/>
      <c r="D7" s="2"/>
      <c r="E7" s="2"/>
      <c r="F7" s="2"/>
      <c r="G7" s="2"/>
      <c r="H7" s="2"/>
      <c r="I7" s="2"/>
      <c r="J7" s="20"/>
      <c r="K7" s="2"/>
      <c r="L7" s="2"/>
      <c r="M7" s="2"/>
      <c r="N7" s="2"/>
      <c r="O7" s="2"/>
      <c r="P7" s="2"/>
      <c r="Q7" s="2"/>
      <c r="R7" s="2"/>
      <c r="S7" s="2"/>
      <c r="T7" s="2"/>
      <c r="U7" s="2"/>
      <c r="V7" s="2"/>
      <c r="W7" s="2"/>
      <c r="X7" s="2"/>
      <c r="Y7" s="2"/>
      <c r="Z7" s="2"/>
    </row>
    <row r="8" ht="13.5" customHeight="1">
      <c r="A8" s="14"/>
      <c r="B8" s="67" t="s">
        <v>98</v>
      </c>
      <c r="C8" s="2"/>
      <c r="D8" s="23">
        <v>0.0</v>
      </c>
      <c r="E8" s="2"/>
      <c r="F8" s="18"/>
      <c r="G8" s="18"/>
      <c r="H8" s="18"/>
      <c r="I8" s="18"/>
      <c r="J8" s="20"/>
      <c r="K8" s="2"/>
      <c r="L8" s="2"/>
      <c r="M8" s="68">
        <f>D8</f>
        <v>0</v>
      </c>
      <c r="N8" s="2"/>
      <c r="O8" s="2"/>
      <c r="P8" s="2"/>
      <c r="Q8" s="2"/>
      <c r="R8" s="2"/>
      <c r="S8" s="2"/>
      <c r="T8" s="2"/>
      <c r="U8" s="2"/>
      <c r="V8" s="2"/>
      <c r="W8" s="2"/>
      <c r="X8" s="2"/>
      <c r="Y8" s="2"/>
      <c r="Z8" s="2"/>
    </row>
    <row r="9" ht="13.5" customHeight="1">
      <c r="A9" s="14"/>
      <c r="B9" s="49"/>
      <c r="C9" s="2"/>
      <c r="D9" s="2"/>
      <c r="E9" s="2"/>
      <c r="F9" s="18"/>
      <c r="G9" s="18"/>
      <c r="H9" s="18"/>
      <c r="I9" s="18"/>
      <c r="J9" s="20"/>
      <c r="K9" s="2"/>
      <c r="L9" s="2"/>
      <c r="M9" s="2"/>
      <c r="N9" s="2"/>
      <c r="O9" s="2"/>
      <c r="P9" s="2"/>
      <c r="Q9" s="2"/>
      <c r="R9" s="2"/>
      <c r="S9" s="2"/>
      <c r="T9" s="2"/>
      <c r="U9" s="2"/>
      <c r="V9" s="2"/>
      <c r="W9" s="2"/>
      <c r="X9" s="2"/>
      <c r="Y9" s="2"/>
      <c r="Z9" s="2"/>
    </row>
    <row r="10" ht="13.5" customHeight="1">
      <c r="A10" s="14"/>
      <c r="B10" s="49"/>
      <c r="C10" s="2"/>
      <c r="D10" s="2"/>
      <c r="E10" s="2"/>
      <c r="F10" s="18"/>
      <c r="G10" s="18"/>
      <c r="H10" s="18"/>
      <c r="I10" s="18"/>
      <c r="J10" s="20"/>
      <c r="K10" s="2"/>
      <c r="L10" s="2"/>
      <c r="M10" s="2"/>
      <c r="N10" s="2"/>
      <c r="O10" s="2"/>
      <c r="P10" s="2"/>
      <c r="Q10" s="2"/>
      <c r="R10" s="2"/>
      <c r="S10" s="2"/>
      <c r="T10" s="2"/>
      <c r="U10" s="2"/>
      <c r="V10" s="2"/>
      <c r="W10" s="2"/>
      <c r="X10" s="2"/>
      <c r="Y10" s="2"/>
      <c r="Z10" s="2"/>
    </row>
    <row r="11" ht="13.5" customHeight="1">
      <c r="A11" s="14"/>
      <c r="B11" s="53"/>
      <c r="C11" s="2"/>
      <c r="D11" s="2"/>
      <c r="E11" s="2"/>
      <c r="F11" s="18"/>
      <c r="G11" s="18"/>
      <c r="H11" s="18"/>
      <c r="I11" s="18"/>
      <c r="J11" s="20"/>
      <c r="K11" s="2"/>
      <c r="L11" s="2"/>
      <c r="M11" s="2"/>
      <c r="N11" s="2"/>
      <c r="O11" s="2"/>
      <c r="P11" s="2"/>
      <c r="Q11" s="2"/>
      <c r="R11" s="2"/>
      <c r="S11" s="2"/>
      <c r="T11" s="2"/>
      <c r="U11" s="2"/>
      <c r="V11" s="2"/>
      <c r="W11" s="2"/>
      <c r="X11" s="2"/>
      <c r="Y11" s="2"/>
      <c r="Z11" s="2"/>
    </row>
    <row r="12" ht="9.75" customHeight="1">
      <c r="A12" s="14"/>
      <c r="B12" s="2"/>
      <c r="C12" s="2"/>
      <c r="D12" s="2"/>
      <c r="E12" s="2"/>
      <c r="F12" s="2"/>
      <c r="G12" s="2"/>
      <c r="H12" s="2"/>
      <c r="I12" s="2"/>
      <c r="J12" s="20"/>
      <c r="K12" s="2"/>
      <c r="L12" s="2"/>
      <c r="M12" s="2"/>
      <c r="N12" s="2"/>
      <c r="O12" s="2"/>
      <c r="P12" s="2"/>
      <c r="Q12" s="2"/>
      <c r="R12" s="2"/>
      <c r="S12" s="2"/>
      <c r="T12" s="2"/>
      <c r="U12" s="2"/>
      <c r="V12" s="2"/>
      <c r="W12" s="2"/>
      <c r="X12" s="2"/>
      <c r="Y12" s="2"/>
      <c r="Z12" s="2"/>
    </row>
    <row r="13" ht="12.75" customHeight="1">
      <c r="A13" s="14"/>
      <c r="B13" s="69" t="s">
        <v>99</v>
      </c>
      <c r="C13" s="2"/>
      <c r="D13" s="23">
        <v>0.0</v>
      </c>
      <c r="E13" s="2"/>
      <c r="F13" s="18"/>
      <c r="G13" s="18"/>
      <c r="H13" s="18"/>
      <c r="I13" s="18"/>
      <c r="J13" s="20"/>
      <c r="K13" s="2"/>
      <c r="L13" s="2"/>
      <c r="M13" s="68">
        <f>D13+D18+D23+D29</f>
        <v>2</v>
      </c>
      <c r="N13" s="2"/>
      <c r="O13" s="2"/>
      <c r="P13" s="2"/>
      <c r="Q13" s="2"/>
      <c r="R13" s="2"/>
      <c r="S13" s="2"/>
      <c r="T13" s="2"/>
      <c r="U13" s="2"/>
      <c r="V13" s="2"/>
      <c r="W13" s="2"/>
      <c r="X13" s="2"/>
      <c r="Y13" s="2"/>
      <c r="Z13" s="2"/>
    </row>
    <row r="14" ht="12.75" customHeight="1">
      <c r="A14" s="14"/>
      <c r="B14" s="49"/>
      <c r="C14" s="2"/>
      <c r="D14" s="2"/>
      <c r="E14" s="2"/>
      <c r="F14" s="18"/>
      <c r="G14" s="18"/>
      <c r="H14" s="18"/>
      <c r="I14" s="18"/>
      <c r="J14" s="20"/>
      <c r="K14" s="2"/>
      <c r="L14" s="2"/>
      <c r="M14" s="2"/>
      <c r="N14" s="2"/>
      <c r="O14" s="2"/>
      <c r="P14" s="2"/>
      <c r="Q14" s="2"/>
      <c r="R14" s="2"/>
      <c r="S14" s="2"/>
      <c r="T14" s="2"/>
      <c r="U14" s="2"/>
      <c r="V14" s="2"/>
      <c r="W14" s="2"/>
      <c r="X14" s="2"/>
      <c r="Y14" s="2"/>
      <c r="Z14" s="2"/>
    </row>
    <row r="15" ht="13.5" customHeight="1">
      <c r="A15" s="14"/>
      <c r="B15" s="49"/>
      <c r="C15" s="2"/>
      <c r="D15" s="2"/>
      <c r="E15" s="2"/>
      <c r="F15" s="18"/>
      <c r="G15" s="18"/>
      <c r="H15" s="18"/>
      <c r="I15" s="18"/>
      <c r="J15" s="20"/>
      <c r="K15" s="2"/>
      <c r="L15" s="2"/>
      <c r="M15" s="2"/>
      <c r="N15" s="2"/>
      <c r="O15" s="2"/>
      <c r="P15" s="2"/>
      <c r="Q15" s="2"/>
      <c r="R15" s="2"/>
      <c r="S15" s="2"/>
      <c r="T15" s="2"/>
      <c r="U15" s="2"/>
      <c r="V15" s="2"/>
      <c r="W15" s="2"/>
      <c r="X15" s="2"/>
      <c r="Y15" s="2"/>
      <c r="Z15" s="2"/>
    </row>
    <row r="16" ht="13.5" customHeight="1">
      <c r="A16" s="14"/>
      <c r="B16" s="53"/>
      <c r="C16" s="2"/>
      <c r="D16" s="2"/>
      <c r="E16" s="2"/>
      <c r="F16" s="18"/>
      <c r="G16" s="18"/>
      <c r="H16" s="18"/>
      <c r="I16" s="18"/>
      <c r="J16" s="20"/>
      <c r="K16" s="2"/>
      <c r="L16" s="2"/>
      <c r="M16" s="2"/>
      <c r="N16" s="2"/>
      <c r="O16" s="2"/>
      <c r="P16" s="2"/>
      <c r="Q16" s="2"/>
      <c r="R16" s="2"/>
      <c r="S16" s="2"/>
      <c r="T16" s="2"/>
      <c r="U16" s="2"/>
      <c r="V16" s="2"/>
      <c r="W16" s="2"/>
      <c r="X16" s="2"/>
      <c r="Y16" s="2"/>
      <c r="Z16" s="2"/>
    </row>
    <row r="17" ht="9.75" customHeight="1">
      <c r="A17" s="14"/>
      <c r="B17" s="2"/>
      <c r="C17" s="2"/>
      <c r="D17" s="2"/>
      <c r="E17" s="2"/>
      <c r="F17" s="66"/>
      <c r="G17" s="66"/>
      <c r="H17" s="66"/>
      <c r="I17" s="66"/>
      <c r="J17" s="20"/>
      <c r="K17" s="2"/>
      <c r="L17" s="2"/>
      <c r="M17" s="2"/>
      <c r="N17" s="2"/>
      <c r="O17" s="2"/>
      <c r="P17" s="2"/>
      <c r="Q17" s="2"/>
      <c r="R17" s="2"/>
      <c r="S17" s="2"/>
      <c r="T17" s="2"/>
      <c r="U17" s="2"/>
      <c r="V17" s="2"/>
      <c r="W17" s="2"/>
      <c r="X17" s="2"/>
      <c r="Y17" s="2"/>
      <c r="Z17" s="2"/>
    </row>
    <row r="18" ht="13.5" customHeight="1">
      <c r="A18" s="14"/>
      <c r="B18" s="69" t="s">
        <v>100</v>
      </c>
      <c r="C18" s="2"/>
      <c r="D18" s="19">
        <v>1.0</v>
      </c>
      <c r="E18" s="2"/>
      <c r="F18" s="18"/>
      <c r="G18" s="18"/>
      <c r="H18" s="18"/>
      <c r="I18" s="18"/>
      <c r="J18" s="20"/>
      <c r="K18" s="2"/>
      <c r="L18" s="2"/>
      <c r="M18" s="2"/>
      <c r="N18" s="2"/>
      <c r="O18" s="2"/>
      <c r="P18" s="2"/>
      <c r="Q18" s="2"/>
      <c r="R18" s="2"/>
      <c r="S18" s="2"/>
      <c r="T18" s="2"/>
      <c r="U18" s="2"/>
      <c r="V18" s="2"/>
      <c r="W18" s="2"/>
      <c r="X18" s="2"/>
      <c r="Y18" s="2"/>
      <c r="Z18" s="2"/>
    </row>
    <row r="19" ht="12.75" customHeight="1">
      <c r="A19" s="14"/>
      <c r="B19" s="49"/>
      <c r="C19" s="2"/>
      <c r="D19" s="2"/>
      <c r="E19" s="2"/>
      <c r="F19" s="18"/>
      <c r="G19" s="18"/>
      <c r="H19" s="18"/>
      <c r="I19" s="18"/>
      <c r="J19" s="20"/>
      <c r="K19" s="2"/>
      <c r="L19" s="2"/>
      <c r="M19" s="2"/>
      <c r="N19" s="2"/>
      <c r="O19" s="2"/>
      <c r="P19" s="2"/>
      <c r="Q19" s="2"/>
      <c r="R19" s="2"/>
      <c r="S19" s="2"/>
      <c r="T19" s="2"/>
      <c r="U19" s="2"/>
      <c r="V19" s="2"/>
      <c r="W19" s="2"/>
      <c r="X19" s="2"/>
      <c r="Y19" s="2"/>
      <c r="Z19" s="2"/>
    </row>
    <row r="20" ht="12.75" customHeight="1">
      <c r="A20" s="14"/>
      <c r="B20" s="49"/>
      <c r="C20" s="2"/>
      <c r="D20" s="2"/>
      <c r="E20" s="2"/>
      <c r="F20" s="18"/>
      <c r="G20" s="18"/>
      <c r="H20" s="18"/>
      <c r="I20" s="18"/>
      <c r="J20" s="20"/>
      <c r="K20" s="2"/>
      <c r="L20" s="2"/>
      <c r="M20" s="2"/>
      <c r="N20" s="2"/>
      <c r="O20" s="2"/>
      <c r="P20" s="2"/>
      <c r="Q20" s="2"/>
      <c r="R20" s="2"/>
      <c r="S20" s="2"/>
      <c r="T20" s="2"/>
      <c r="U20" s="2"/>
      <c r="V20" s="2"/>
      <c r="W20" s="2"/>
      <c r="X20" s="2"/>
      <c r="Y20" s="2"/>
      <c r="Z20" s="2"/>
    </row>
    <row r="21" ht="13.5" customHeight="1">
      <c r="A21" s="14"/>
      <c r="B21" s="53"/>
      <c r="C21" s="2"/>
      <c r="D21" s="2"/>
      <c r="E21" s="2"/>
      <c r="F21" s="18"/>
      <c r="G21" s="18"/>
      <c r="H21" s="18"/>
      <c r="I21" s="18"/>
      <c r="J21" s="20"/>
      <c r="K21" s="2"/>
      <c r="L21" s="2"/>
      <c r="M21" s="2"/>
      <c r="N21" s="2"/>
      <c r="O21" s="2"/>
      <c r="P21" s="2"/>
      <c r="Q21" s="2"/>
      <c r="R21" s="2"/>
      <c r="S21" s="2"/>
      <c r="T21" s="2"/>
      <c r="U21" s="2"/>
      <c r="V21" s="2"/>
      <c r="W21" s="2"/>
      <c r="X21" s="2"/>
      <c r="Y21" s="2"/>
      <c r="Z21" s="2"/>
    </row>
    <row r="22" ht="9.75" customHeight="1">
      <c r="A22" s="14"/>
      <c r="B22" s="2"/>
      <c r="C22" s="2"/>
      <c r="D22" s="2"/>
      <c r="E22" s="2"/>
      <c r="F22" s="66"/>
      <c r="G22" s="66"/>
      <c r="H22" s="66"/>
      <c r="I22" s="66"/>
      <c r="J22" s="20"/>
      <c r="K22" s="2"/>
      <c r="L22" s="2"/>
      <c r="M22" s="2"/>
      <c r="N22" s="2"/>
      <c r="O22" s="2"/>
      <c r="P22" s="2"/>
      <c r="Q22" s="2"/>
      <c r="R22" s="2"/>
      <c r="S22" s="2"/>
      <c r="T22" s="2"/>
      <c r="U22" s="2"/>
      <c r="V22" s="2"/>
      <c r="W22" s="2"/>
      <c r="X22" s="2"/>
      <c r="Y22" s="2"/>
      <c r="Z22" s="2"/>
    </row>
    <row r="23" ht="13.5" customHeight="1">
      <c r="A23" s="14"/>
      <c r="B23" s="69" t="s">
        <v>101</v>
      </c>
      <c r="C23" s="2"/>
      <c r="D23" s="19">
        <v>1.0</v>
      </c>
      <c r="E23" s="2"/>
      <c r="F23" s="18"/>
      <c r="G23" s="18"/>
      <c r="H23" s="18"/>
      <c r="I23" s="18"/>
      <c r="J23" s="20"/>
      <c r="K23" s="2"/>
      <c r="L23" s="2"/>
      <c r="M23" s="2"/>
      <c r="N23" s="2"/>
      <c r="O23" s="2"/>
      <c r="P23" s="2"/>
      <c r="Q23" s="2"/>
      <c r="R23" s="2"/>
      <c r="S23" s="2"/>
      <c r="T23" s="2"/>
      <c r="U23" s="2"/>
      <c r="V23" s="2"/>
      <c r="W23" s="2"/>
      <c r="X23" s="2"/>
      <c r="Y23" s="2"/>
      <c r="Z23" s="2"/>
    </row>
    <row r="24" ht="13.5" customHeight="1">
      <c r="A24" s="14"/>
      <c r="B24" s="49"/>
      <c r="C24" s="2"/>
      <c r="D24" s="2"/>
      <c r="E24" s="2"/>
      <c r="F24" s="18"/>
      <c r="G24" s="18"/>
      <c r="H24" s="18"/>
      <c r="I24" s="18"/>
      <c r="J24" s="20"/>
      <c r="K24" s="2"/>
      <c r="L24" s="2"/>
      <c r="M24" s="2"/>
      <c r="N24" s="2"/>
      <c r="O24" s="2"/>
      <c r="P24" s="2"/>
      <c r="Q24" s="2"/>
      <c r="R24" s="2"/>
      <c r="S24" s="2"/>
      <c r="T24" s="2"/>
      <c r="U24" s="2"/>
      <c r="V24" s="2"/>
      <c r="W24" s="2"/>
      <c r="X24" s="2"/>
      <c r="Y24" s="2"/>
      <c r="Z24" s="2"/>
    </row>
    <row r="25" ht="13.5" customHeight="1">
      <c r="A25" s="14"/>
      <c r="B25" s="49"/>
      <c r="C25" s="2"/>
      <c r="D25" s="2"/>
      <c r="E25" s="2"/>
      <c r="F25" s="18"/>
      <c r="G25" s="18"/>
      <c r="H25" s="18"/>
      <c r="I25" s="18"/>
      <c r="J25" s="20"/>
      <c r="K25" s="2"/>
      <c r="L25" s="2"/>
      <c r="M25" s="2"/>
      <c r="N25" s="2"/>
      <c r="O25" s="2"/>
      <c r="P25" s="2"/>
      <c r="Q25" s="2"/>
      <c r="R25" s="2"/>
      <c r="S25" s="2"/>
      <c r="T25" s="2"/>
      <c r="U25" s="2"/>
      <c r="V25" s="2"/>
      <c r="W25" s="2"/>
      <c r="X25" s="2"/>
      <c r="Y25" s="2"/>
      <c r="Z25" s="2"/>
    </row>
    <row r="26" ht="13.5" customHeight="1">
      <c r="A26" s="14"/>
      <c r="B26" s="49"/>
      <c r="C26" s="2"/>
      <c r="D26" s="2"/>
      <c r="E26" s="2"/>
      <c r="F26" s="18"/>
      <c r="G26" s="18"/>
      <c r="H26" s="18"/>
      <c r="I26" s="18"/>
      <c r="J26" s="20"/>
      <c r="K26" s="2"/>
      <c r="L26" s="2"/>
      <c r="M26" s="2"/>
      <c r="N26" s="2"/>
      <c r="O26" s="2"/>
      <c r="P26" s="2"/>
      <c r="Q26" s="2"/>
      <c r="R26" s="2"/>
      <c r="S26" s="2"/>
      <c r="T26" s="2"/>
      <c r="U26" s="2"/>
      <c r="V26" s="2"/>
      <c r="W26" s="2"/>
      <c r="X26" s="2"/>
      <c r="Y26" s="2"/>
      <c r="Z26" s="2"/>
    </row>
    <row r="27" ht="13.5" customHeight="1">
      <c r="A27" s="14"/>
      <c r="B27" s="53"/>
      <c r="C27" s="2"/>
      <c r="D27" s="2"/>
      <c r="E27" s="2"/>
      <c r="F27" s="18"/>
      <c r="G27" s="18"/>
      <c r="H27" s="18"/>
      <c r="I27" s="18"/>
      <c r="J27" s="20"/>
      <c r="K27" s="2"/>
      <c r="L27" s="2"/>
      <c r="M27" s="2"/>
      <c r="N27" s="2"/>
      <c r="O27" s="2"/>
      <c r="P27" s="2"/>
      <c r="Q27" s="2"/>
      <c r="R27" s="2"/>
      <c r="S27" s="2"/>
      <c r="T27" s="2"/>
      <c r="U27" s="2"/>
      <c r="V27" s="2"/>
      <c r="W27" s="2"/>
      <c r="X27" s="2"/>
      <c r="Y27" s="2"/>
      <c r="Z27" s="2"/>
    </row>
    <row r="28" ht="9.75" customHeight="1">
      <c r="A28" s="14"/>
      <c r="B28" s="2"/>
      <c r="C28" s="2"/>
      <c r="D28" s="2"/>
      <c r="E28" s="2"/>
      <c r="F28" s="66"/>
      <c r="G28" s="66"/>
      <c r="H28" s="66"/>
      <c r="I28" s="66"/>
      <c r="J28" s="20"/>
      <c r="K28" s="2"/>
      <c r="L28" s="2"/>
      <c r="M28" s="2"/>
      <c r="N28" s="2"/>
      <c r="O28" s="2"/>
      <c r="P28" s="2"/>
      <c r="Q28" s="2"/>
      <c r="R28" s="2"/>
      <c r="S28" s="2"/>
      <c r="T28" s="2"/>
      <c r="U28" s="2"/>
      <c r="V28" s="2"/>
      <c r="W28" s="2"/>
      <c r="X28" s="2"/>
      <c r="Y28" s="2"/>
      <c r="Z28" s="2"/>
    </row>
    <row r="29" ht="13.5" customHeight="1">
      <c r="A29" s="14"/>
      <c r="B29" s="69" t="s">
        <v>102</v>
      </c>
      <c r="C29" s="2"/>
      <c r="D29" s="19">
        <v>0.0</v>
      </c>
      <c r="E29" s="2"/>
      <c r="F29" s="18"/>
      <c r="G29" s="18"/>
      <c r="H29" s="18"/>
      <c r="I29" s="18"/>
      <c r="J29" s="20"/>
      <c r="K29" s="2"/>
      <c r="L29" s="2"/>
      <c r="M29" s="2"/>
      <c r="N29" s="2"/>
      <c r="O29" s="2"/>
      <c r="P29" s="2"/>
      <c r="Q29" s="2"/>
      <c r="R29" s="2"/>
      <c r="S29" s="2"/>
      <c r="T29" s="2"/>
      <c r="U29" s="2"/>
      <c r="V29" s="2"/>
      <c r="W29" s="2"/>
      <c r="X29" s="2"/>
      <c r="Y29" s="2"/>
      <c r="Z29" s="2"/>
    </row>
    <row r="30" ht="13.5" customHeight="1">
      <c r="A30" s="14"/>
      <c r="B30" s="49"/>
      <c r="C30" s="2"/>
      <c r="D30" s="2"/>
      <c r="E30" s="2"/>
      <c r="F30" s="18"/>
      <c r="G30" s="18"/>
      <c r="H30" s="18"/>
      <c r="I30" s="18"/>
      <c r="J30" s="20"/>
      <c r="K30" s="2"/>
      <c r="L30" s="2"/>
      <c r="M30" s="2"/>
      <c r="N30" s="2"/>
      <c r="O30" s="2"/>
      <c r="P30" s="2"/>
      <c r="Q30" s="2"/>
      <c r="R30" s="2"/>
      <c r="S30" s="2"/>
      <c r="T30" s="2"/>
      <c r="U30" s="2"/>
      <c r="V30" s="2"/>
      <c r="W30" s="2"/>
      <c r="X30" s="2"/>
      <c r="Y30" s="2"/>
      <c r="Z30" s="2"/>
    </row>
    <row r="31" ht="13.5" customHeight="1">
      <c r="A31" s="14"/>
      <c r="B31" s="49"/>
      <c r="C31" s="2"/>
      <c r="D31" s="2"/>
      <c r="E31" s="2"/>
      <c r="F31" s="18"/>
      <c r="G31" s="18"/>
      <c r="H31" s="18"/>
      <c r="I31" s="18"/>
      <c r="J31" s="20"/>
      <c r="K31" s="2"/>
      <c r="L31" s="2"/>
      <c r="M31" s="2"/>
      <c r="N31" s="2"/>
      <c r="O31" s="2"/>
      <c r="P31" s="2"/>
      <c r="Q31" s="2"/>
      <c r="R31" s="2"/>
      <c r="S31" s="2"/>
      <c r="T31" s="2"/>
      <c r="U31" s="2"/>
      <c r="V31" s="2"/>
      <c r="W31" s="2"/>
      <c r="X31" s="2"/>
      <c r="Y31" s="2"/>
      <c r="Z31" s="2"/>
    </row>
    <row r="32" ht="13.5" customHeight="1">
      <c r="A32" s="14"/>
      <c r="B32" s="49"/>
      <c r="C32" s="2"/>
      <c r="D32" s="2"/>
      <c r="E32" s="2"/>
      <c r="F32" s="18"/>
      <c r="G32" s="18"/>
      <c r="H32" s="18"/>
      <c r="I32" s="18"/>
      <c r="J32" s="20"/>
      <c r="K32" s="2"/>
      <c r="L32" s="2"/>
      <c r="M32" s="2"/>
      <c r="N32" s="2"/>
      <c r="O32" s="2"/>
      <c r="P32" s="2"/>
      <c r="Q32" s="2"/>
      <c r="R32" s="2"/>
      <c r="S32" s="2"/>
      <c r="T32" s="2"/>
      <c r="U32" s="2"/>
      <c r="V32" s="2"/>
      <c r="W32" s="2"/>
      <c r="X32" s="2"/>
      <c r="Y32" s="2"/>
      <c r="Z32" s="2"/>
    </row>
    <row r="33" ht="13.5" customHeight="1">
      <c r="A33" s="14"/>
      <c r="B33" s="53"/>
      <c r="C33" s="2"/>
      <c r="D33" s="2"/>
      <c r="E33" s="2"/>
      <c r="F33" s="18"/>
      <c r="G33" s="18"/>
      <c r="H33" s="18"/>
      <c r="I33" s="18"/>
      <c r="J33" s="20"/>
      <c r="K33" s="2"/>
      <c r="L33" s="2"/>
      <c r="M33" s="2"/>
      <c r="N33" s="2"/>
      <c r="O33" s="2"/>
      <c r="P33" s="2"/>
      <c r="Q33" s="2"/>
      <c r="R33" s="2"/>
      <c r="S33" s="2"/>
      <c r="T33" s="2"/>
      <c r="U33" s="2"/>
      <c r="V33" s="2"/>
      <c r="W33" s="2"/>
      <c r="X33" s="2"/>
      <c r="Y33" s="2"/>
      <c r="Z33" s="2"/>
    </row>
    <row r="34" ht="9.75" customHeight="1">
      <c r="A34" s="14"/>
      <c r="B34" s="2"/>
      <c r="C34" s="2"/>
      <c r="D34" s="2"/>
      <c r="E34" s="2"/>
      <c r="F34" s="10"/>
      <c r="G34" s="10"/>
      <c r="H34" s="10"/>
      <c r="I34" s="10"/>
      <c r="J34" s="20"/>
      <c r="K34" s="2"/>
      <c r="L34" s="2"/>
      <c r="M34" s="2"/>
      <c r="N34" s="2"/>
      <c r="O34" s="2"/>
      <c r="P34" s="2"/>
      <c r="Q34" s="2"/>
      <c r="R34" s="2"/>
      <c r="S34" s="2"/>
      <c r="T34" s="2"/>
      <c r="U34" s="2"/>
      <c r="V34" s="2"/>
      <c r="W34" s="2"/>
      <c r="X34" s="2"/>
      <c r="Y34" s="2"/>
      <c r="Z34" s="2"/>
    </row>
    <row r="35" ht="13.5" customHeight="1">
      <c r="A35" s="14"/>
      <c r="B35" s="70" t="s">
        <v>103</v>
      </c>
      <c r="C35" s="2"/>
      <c r="D35" s="19">
        <v>1.0</v>
      </c>
      <c r="E35" s="2"/>
      <c r="F35" s="18"/>
      <c r="G35" s="18"/>
      <c r="H35" s="18"/>
      <c r="I35" s="18"/>
      <c r="J35" s="20"/>
      <c r="K35" s="2"/>
      <c r="L35" s="2"/>
      <c r="M35" s="68">
        <f>D35+D40+D45+D50</f>
        <v>2</v>
      </c>
      <c r="N35" s="2"/>
      <c r="O35" s="2"/>
      <c r="P35" s="2"/>
      <c r="Q35" s="2"/>
      <c r="R35" s="2"/>
      <c r="S35" s="2"/>
      <c r="T35" s="2"/>
      <c r="U35" s="2"/>
      <c r="V35" s="2"/>
      <c r="W35" s="2"/>
      <c r="X35" s="2"/>
      <c r="Y35" s="2"/>
      <c r="Z35" s="2"/>
    </row>
    <row r="36" ht="13.5" customHeight="1">
      <c r="A36" s="14"/>
      <c r="B36" s="49"/>
      <c r="C36" s="2"/>
      <c r="D36" s="2"/>
      <c r="E36" s="2"/>
      <c r="F36" s="18"/>
      <c r="G36" s="18"/>
      <c r="H36" s="18"/>
      <c r="I36" s="18"/>
      <c r="J36" s="20"/>
      <c r="K36" s="2"/>
      <c r="L36" s="2"/>
      <c r="M36" s="2"/>
      <c r="N36" s="2"/>
      <c r="O36" s="2"/>
      <c r="P36" s="2"/>
      <c r="Q36" s="2"/>
      <c r="R36" s="2"/>
      <c r="S36" s="2"/>
      <c r="T36" s="2"/>
      <c r="U36" s="2"/>
      <c r="V36" s="2"/>
      <c r="W36" s="2"/>
      <c r="X36" s="2"/>
      <c r="Y36" s="2"/>
      <c r="Z36" s="2"/>
    </row>
    <row r="37" ht="12.75" customHeight="1">
      <c r="A37" s="14"/>
      <c r="B37" s="49"/>
      <c r="C37" s="2"/>
      <c r="D37" s="2"/>
      <c r="E37" s="2"/>
      <c r="F37" s="18"/>
      <c r="G37" s="18"/>
      <c r="H37" s="18"/>
      <c r="I37" s="18"/>
      <c r="J37" s="20"/>
      <c r="K37" s="2"/>
      <c r="L37" s="2"/>
      <c r="M37" s="2"/>
      <c r="N37" s="2"/>
      <c r="O37" s="2"/>
      <c r="P37" s="2"/>
      <c r="Q37" s="2"/>
      <c r="R37" s="2"/>
      <c r="S37" s="2"/>
      <c r="T37" s="2"/>
      <c r="U37" s="2"/>
      <c r="V37" s="2"/>
      <c r="W37" s="2"/>
      <c r="X37" s="2"/>
      <c r="Y37" s="2"/>
      <c r="Z37" s="2"/>
    </row>
    <row r="38" ht="12.0" customHeight="1">
      <c r="A38" s="14"/>
      <c r="B38" s="53"/>
      <c r="C38" s="2"/>
      <c r="D38" s="2"/>
      <c r="E38" s="2"/>
      <c r="F38" s="18"/>
      <c r="G38" s="18"/>
      <c r="H38" s="18"/>
      <c r="I38" s="18"/>
      <c r="J38" s="20"/>
      <c r="K38" s="2"/>
      <c r="L38" s="2"/>
      <c r="M38" s="2"/>
      <c r="N38" s="2"/>
      <c r="O38" s="2"/>
      <c r="P38" s="2"/>
      <c r="Q38" s="2"/>
      <c r="R38" s="2"/>
      <c r="S38" s="2"/>
      <c r="T38" s="2"/>
      <c r="U38" s="2"/>
      <c r="V38" s="2"/>
      <c r="W38" s="2"/>
      <c r="X38" s="2"/>
      <c r="Y38" s="2"/>
      <c r="Z38" s="2"/>
    </row>
    <row r="39" ht="9.75" customHeight="1">
      <c r="A39" s="14"/>
      <c r="B39" s="2"/>
      <c r="C39" s="2"/>
      <c r="D39" s="2"/>
      <c r="E39" s="2"/>
      <c r="F39" s="10"/>
      <c r="G39" s="10"/>
      <c r="H39" s="10"/>
      <c r="I39" s="10"/>
      <c r="J39" s="20"/>
      <c r="K39" s="2"/>
      <c r="L39" s="2"/>
      <c r="M39" s="2"/>
      <c r="N39" s="2"/>
      <c r="O39" s="2"/>
      <c r="P39" s="2"/>
      <c r="Q39" s="2"/>
      <c r="R39" s="2"/>
      <c r="S39" s="2"/>
      <c r="T39" s="2"/>
      <c r="U39" s="2"/>
      <c r="V39" s="2"/>
      <c r="W39" s="2"/>
      <c r="X39" s="2"/>
      <c r="Y39" s="2"/>
      <c r="Z39" s="2"/>
    </row>
    <row r="40" ht="13.5" customHeight="1">
      <c r="A40" s="14"/>
      <c r="B40" s="70" t="s">
        <v>104</v>
      </c>
      <c r="C40" s="2"/>
      <c r="D40" s="19">
        <v>0.0</v>
      </c>
      <c r="E40" s="2"/>
      <c r="F40" s="18"/>
      <c r="G40" s="18"/>
      <c r="H40" s="18"/>
      <c r="I40" s="18"/>
      <c r="J40" s="20"/>
      <c r="K40" s="2"/>
      <c r="L40" s="2"/>
      <c r="M40" s="2"/>
      <c r="N40" s="2"/>
      <c r="O40" s="2"/>
      <c r="P40" s="2"/>
      <c r="Q40" s="2"/>
      <c r="R40" s="2"/>
      <c r="S40" s="2"/>
      <c r="T40" s="2"/>
      <c r="U40" s="2"/>
      <c r="V40" s="2"/>
      <c r="W40" s="2"/>
      <c r="X40" s="2"/>
      <c r="Y40" s="2"/>
      <c r="Z40" s="2"/>
    </row>
    <row r="41" ht="13.5" customHeight="1">
      <c r="A41" s="14"/>
      <c r="B41" s="49"/>
      <c r="C41" s="2"/>
      <c r="D41" s="2"/>
      <c r="E41" s="2"/>
      <c r="F41" s="18"/>
      <c r="G41" s="18"/>
      <c r="H41" s="18"/>
      <c r="I41" s="18"/>
      <c r="J41" s="20"/>
      <c r="K41" s="2"/>
      <c r="L41" s="2"/>
      <c r="M41" s="2"/>
      <c r="N41" s="2"/>
      <c r="O41" s="2"/>
      <c r="P41" s="2"/>
      <c r="Q41" s="2"/>
      <c r="R41" s="2"/>
      <c r="S41" s="2"/>
      <c r="T41" s="2"/>
      <c r="U41" s="2"/>
      <c r="V41" s="2"/>
      <c r="W41" s="2"/>
      <c r="X41" s="2"/>
      <c r="Y41" s="2"/>
      <c r="Z41" s="2"/>
    </row>
    <row r="42" ht="13.5" customHeight="1">
      <c r="A42" s="14"/>
      <c r="B42" s="49"/>
      <c r="C42" s="2"/>
      <c r="D42" s="2"/>
      <c r="E42" s="2"/>
      <c r="F42" s="18"/>
      <c r="G42" s="18"/>
      <c r="H42" s="18"/>
      <c r="I42" s="18"/>
      <c r="J42" s="20"/>
      <c r="K42" s="2"/>
      <c r="L42" s="2"/>
      <c r="M42" s="2"/>
      <c r="N42" s="2"/>
      <c r="O42" s="2"/>
      <c r="P42" s="2"/>
      <c r="Q42" s="2"/>
      <c r="R42" s="2"/>
      <c r="S42" s="2"/>
      <c r="T42" s="2"/>
      <c r="U42" s="2"/>
      <c r="V42" s="2"/>
      <c r="W42" s="2"/>
      <c r="X42" s="2"/>
      <c r="Y42" s="2"/>
      <c r="Z42" s="2"/>
    </row>
    <row r="43" ht="13.5" customHeight="1">
      <c r="A43" s="14"/>
      <c r="B43" s="53"/>
      <c r="C43" s="2"/>
      <c r="D43" s="2"/>
      <c r="E43" s="2"/>
      <c r="F43" s="18"/>
      <c r="G43" s="18"/>
      <c r="H43" s="18"/>
      <c r="I43" s="18"/>
      <c r="J43" s="20"/>
      <c r="K43" s="2"/>
      <c r="L43" s="2"/>
      <c r="M43" s="2"/>
      <c r="N43" s="2"/>
      <c r="O43" s="2"/>
      <c r="P43" s="2"/>
      <c r="Q43" s="2"/>
      <c r="R43" s="2"/>
      <c r="S43" s="2"/>
      <c r="T43" s="2"/>
      <c r="U43" s="2"/>
      <c r="V43" s="2"/>
      <c r="W43" s="2"/>
      <c r="X43" s="2"/>
      <c r="Y43" s="2"/>
      <c r="Z43" s="2"/>
    </row>
    <row r="44" ht="9.75" customHeight="1">
      <c r="A44" s="14"/>
      <c r="B44" s="2"/>
      <c r="C44" s="2"/>
      <c r="D44" s="2"/>
      <c r="E44" s="2"/>
      <c r="F44" s="10"/>
      <c r="G44" s="10"/>
      <c r="H44" s="10"/>
      <c r="I44" s="10"/>
      <c r="J44" s="20"/>
      <c r="K44" s="2"/>
      <c r="L44" s="2"/>
      <c r="M44" s="2"/>
      <c r="N44" s="2"/>
      <c r="O44" s="2"/>
      <c r="P44" s="2"/>
      <c r="Q44" s="2"/>
      <c r="R44" s="2"/>
      <c r="S44" s="2"/>
      <c r="T44" s="2"/>
      <c r="U44" s="2"/>
      <c r="V44" s="2"/>
      <c r="W44" s="2"/>
      <c r="X44" s="2"/>
      <c r="Y44" s="2"/>
      <c r="Z44" s="2"/>
    </row>
    <row r="45" ht="13.5" customHeight="1">
      <c r="A45" s="14"/>
      <c r="B45" s="70" t="s">
        <v>105</v>
      </c>
      <c r="C45" s="2"/>
      <c r="D45" s="19">
        <v>1.0</v>
      </c>
      <c r="E45" s="2"/>
      <c r="F45" s="18"/>
      <c r="G45" s="18"/>
      <c r="H45" s="18"/>
      <c r="I45" s="18"/>
      <c r="J45" s="20"/>
      <c r="K45" s="2"/>
      <c r="L45" s="2"/>
      <c r="M45" s="2"/>
      <c r="N45" s="2"/>
      <c r="O45" s="2"/>
      <c r="P45" s="2"/>
      <c r="Q45" s="2"/>
      <c r="R45" s="2"/>
      <c r="S45" s="2"/>
      <c r="T45" s="2"/>
      <c r="U45" s="2"/>
      <c r="V45" s="2"/>
      <c r="W45" s="2"/>
      <c r="X45" s="2"/>
      <c r="Y45" s="2"/>
      <c r="Z45" s="2"/>
    </row>
    <row r="46" ht="13.5" customHeight="1">
      <c r="A46" s="14"/>
      <c r="B46" s="49"/>
      <c r="C46" s="2"/>
      <c r="D46" s="52"/>
      <c r="E46" s="2"/>
      <c r="F46" s="18"/>
      <c r="G46" s="18"/>
      <c r="H46" s="18"/>
      <c r="I46" s="18"/>
      <c r="J46" s="20"/>
      <c r="K46" s="2"/>
      <c r="L46" s="2"/>
      <c r="M46" s="2"/>
      <c r="N46" s="2"/>
      <c r="O46" s="2"/>
      <c r="P46" s="2"/>
      <c r="Q46" s="2"/>
      <c r="R46" s="2"/>
      <c r="S46" s="2"/>
      <c r="T46" s="2"/>
      <c r="U46" s="2"/>
      <c r="V46" s="2"/>
      <c r="W46" s="2"/>
      <c r="X46" s="2"/>
      <c r="Y46" s="2"/>
      <c r="Z46" s="2"/>
    </row>
    <row r="47" ht="13.5" customHeight="1">
      <c r="A47" s="14"/>
      <c r="B47" s="49"/>
      <c r="C47" s="2"/>
      <c r="D47" s="2"/>
      <c r="E47" s="2"/>
      <c r="F47" s="18"/>
      <c r="G47" s="18"/>
      <c r="H47" s="18"/>
      <c r="I47" s="18"/>
      <c r="J47" s="20"/>
      <c r="K47" s="2"/>
      <c r="L47" s="2"/>
      <c r="M47" s="2"/>
      <c r="N47" s="2"/>
      <c r="O47" s="2"/>
      <c r="P47" s="2"/>
      <c r="Q47" s="2"/>
      <c r="R47" s="2"/>
      <c r="S47" s="2"/>
      <c r="T47" s="2"/>
      <c r="U47" s="2"/>
      <c r="V47" s="2"/>
      <c r="W47" s="2"/>
      <c r="X47" s="2"/>
      <c r="Y47" s="2"/>
      <c r="Z47" s="2"/>
    </row>
    <row r="48" ht="13.5" customHeight="1">
      <c r="A48" s="14"/>
      <c r="B48" s="53"/>
      <c r="C48" s="2"/>
      <c r="D48" s="2"/>
      <c r="E48" s="2"/>
      <c r="F48" s="18"/>
      <c r="G48" s="18"/>
      <c r="H48" s="18"/>
      <c r="I48" s="18"/>
      <c r="J48" s="20"/>
      <c r="K48" s="2"/>
      <c r="L48" s="2"/>
      <c r="M48" s="2"/>
      <c r="N48" s="2"/>
      <c r="O48" s="2"/>
      <c r="P48" s="2"/>
      <c r="Q48" s="2"/>
      <c r="R48" s="2"/>
      <c r="S48" s="2"/>
      <c r="T48" s="2"/>
      <c r="U48" s="2"/>
      <c r="V48" s="2"/>
      <c r="W48" s="2"/>
      <c r="X48" s="2"/>
      <c r="Y48" s="2"/>
      <c r="Z48" s="2"/>
    </row>
    <row r="49" ht="9.75" customHeight="1">
      <c r="A49" s="14"/>
      <c r="B49" s="2"/>
      <c r="C49" s="2"/>
      <c r="D49" s="2"/>
      <c r="E49" s="2"/>
      <c r="F49" s="10"/>
      <c r="G49" s="10"/>
      <c r="H49" s="10"/>
      <c r="I49" s="10"/>
      <c r="J49" s="20"/>
      <c r="K49" s="2"/>
      <c r="L49" s="2"/>
      <c r="M49" s="2"/>
      <c r="N49" s="2"/>
      <c r="O49" s="2"/>
      <c r="P49" s="2"/>
      <c r="Q49" s="2"/>
      <c r="R49" s="2"/>
      <c r="S49" s="2"/>
      <c r="T49" s="2"/>
      <c r="U49" s="2"/>
      <c r="V49" s="2"/>
      <c r="W49" s="2"/>
      <c r="X49" s="2"/>
      <c r="Y49" s="2"/>
      <c r="Z49" s="2"/>
    </row>
    <row r="50" ht="13.5" customHeight="1">
      <c r="A50" s="14"/>
      <c r="B50" s="70" t="s">
        <v>106</v>
      </c>
      <c r="C50" s="2"/>
      <c r="D50" s="19">
        <v>0.0</v>
      </c>
      <c r="E50" s="2"/>
      <c r="F50" s="18"/>
      <c r="G50" s="18"/>
      <c r="H50" s="18"/>
      <c r="I50" s="18"/>
      <c r="J50" s="20"/>
      <c r="K50" s="2"/>
      <c r="L50" s="2"/>
      <c r="M50" s="2"/>
      <c r="N50" s="2"/>
      <c r="O50" s="2"/>
      <c r="P50" s="2"/>
      <c r="Q50" s="2"/>
      <c r="R50" s="2"/>
      <c r="S50" s="2"/>
      <c r="T50" s="2"/>
      <c r="U50" s="2"/>
      <c r="V50" s="2"/>
      <c r="W50" s="2"/>
      <c r="X50" s="2"/>
      <c r="Y50" s="2"/>
      <c r="Z50" s="2"/>
    </row>
    <row r="51" ht="14.25" customHeight="1">
      <c r="A51" s="14"/>
      <c r="B51" s="49"/>
      <c r="C51" s="2"/>
      <c r="D51" s="2"/>
      <c r="E51" s="2"/>
      <c r="F51" s="18"/>
      <c r="G51" s="18"/>
      <c r="H51" s="18"/>
      <c r="I51" s="18"/>
      <c r="J51" s="20"/>
      <c r="K51" s="2"/>
      <c r="L51" s="2"/>
      <c r="M51" s="2"/>
      <c r="N51" s="2"/>
      <c r="O51" s="2"/>
      <c r="P51" s="2"/>
      <c r="Q51" s="2"/>
      <c r="R51" s="2"/>
      <c r="S51" s="2"/>
      <c r="T51" s="2"/>
      <c r="U51" s="2"/>
      <c r="V51" s="2"/>
      <c r="W51" s="2"/>
      <c r="X51" s="2"/>
      <c r="Y51" s="2"/>
      <c r="Z51" s="2"/>
    </row>
    <row r="52" ht="13.5" customHeight="1">
      <c r="A52" s="14"/>
      <c r="B52" s="49"/>
      <c r="C52" s="2"/>
      <c r="D52" s="2"/>
      <c r="E52" s="2"/>
      <c r="F52" s="18"/>
      <c r="G52" s="18"/>
      <c r="H52" s="18"/>
      <c r="I52" s="18"/>
      <c r="J52" s="20"/>
      <c r="K52" s="2"/>
      <c r="L52" s="2"/>
      <c r="M52" s="2"/>
      <c r="N52" s="2"/>
      <c r="O52" s="2"/>
      <c r="P52" s="2"/>
      <c r="Q52" s="2"/>
      <c r="R52" s="2"/>
      <c r="S52" s="2"/>
      <c r="T52" s="2"/>
      <c r="U52" s="2"/>
      <c r="V52" s="2"/>
      <c r="W52" s="2"/>
      <c r="X52" s="2"/>
      <c r="Y52" s="2"/>
      <c r="Z52" s="2"/>
    </row>
    <row r="53" ht="13.5" customHeight="1">
      <c r="A53" s="14"/>
      <c r="B53" s="53"/>
      <c r="C53" s="2"/>
      <c r="D53" s="2"/>
      <c r="E53" s="2"/>
      <c r="F53" s="18"/>
      <c r="G53" s="18"/>
      <c r="H53" s="18"/>
      <c r="I53" s="18"/>
      <c r="J53" s="20"/>
      <c r="K53" s="2"/>
      <c r="L53" s="2"/>
      <c r="M53" s="2"/>
      <c r="N53" s="2"/>
      <c r="O53" s="2"/>
      <c r="P53" s="2"/>
      <c r="Q53" s="2"/>
      <c r="R53" s="2"/>
      <c r="S53" s="2"/>
      <c r="T53" s="2"/>
      <c r="U53" s="2"/>
      <c r="V53" s="2"/>
      <c r="W53" s="2"/>
      <c r="X53" s="2"/>
      <c r="Y53" s="2"/>
      <c r="Z53" s="2"/>
    </row>
    <row r="54" ht="9.75" customHeight="1">
      <c r="A54" s="14"/>
      <c r="B54" s="2"/>
      <c r="C54" s="2"/>
      <c r="D54" s="2"/>
      <c r="E54" s="2"/>
      <c r="F54" s="10"/>
      <c r="G54" s="10"/>
      <c r="H54" s="10"/>
      <c r="I54" s="10"/>
      <c r="J54" s="20"/>
      <c r="K54" s="2"/>
      <c r="L54" s="2"/>
      <c r="M54" s="2"/>
      <c r="N54" s="2"/>
      <c r="O54" s="2"/>
      <c r="P54" s="2"/>
      <c r="Q54" s="2"/>
      <c r="R54" s="2"/>
      <c r="S54" s="2"/>
      <c r="T54" s="2"/>
      <c r="U54" s="2"/>
      <c r="V54" s="2"/>
      <c r="W54" s="2"/>
      <c r="X54" s="2"/>
      <c r="Y54" s="2"/>
      <c r="Z54" s="2"/>
    </row>
    <row r="55" ht="13.5" customHeight="1">
      <c r="A55" s="14"/>
      <c r="B55" s="71" t="s">
        <v>107</v>
      </c>
      <c r="C55" s="2"/>
      <c r="D55" s="23">
        <v>0.0</v>
      </c>
      <c r="E55" s="2"/>
      <c r="F55" s="18"/>
      <c r="G55" s="18"/>
      <c r="H55" s="18"/>
      <c r="I55" s="18"/>
      <c r="J55" s="20"/>
      <c r="K55" s="2"/>
      <c r="L55" s="2"/>
      <c r="M55" s="68">
        <f>D55+D61</f>
        <v>0</v>
      </c>
      <c r="N55" s="2"/>
      <c r="O55" s="2"/>
      <c r="P55" s="2"/>
      <c r="Q55" s="2"/>
      <c r="R55" s="2"/>
      <c r="S55" s="2"/>
      <c r="T55" s="2"/>
      <c r="U55" s="2"/>
      <c r="V55" s="2"/>
      <c r="W55" s="2"/>
      <c r="X55" s="2"/>
      <c r="Y55" s="2"/>
      <c r="Z55" s="2"/>
    </row>
    <row r="56" ht="12.75" customHeight="1">
      <c r="A56" s="14"/>
      <c r="B56" s="49"/>
      <c r="C56" s="2"/>
      <c r="D56" s="2"/>
      <c r="E56" s="2"/>
      <c r="F56" s="18"/>
      <c r="G56" s="18"/>
      <c r="H56" s="18"/>
      <c r="I56" s="18"/>
      <c r="J56" s="20"/>
      <c r="K56" s="2"/>
      <c r="L56" s="2"/>
      <c r="M56" s="2"/>
      <c r="N56" s="2"/>
      <c r="O56" s="2"/>
      <c r="P56" s="2"/>
      <c r="Q56" s="2"/>
      <c r="R56" s="2"/>
      <c r="S56" s="2"/>
      <c r="T56" s="2"/>
      <c r="U56" s="2"/>
      <c r="V56" s="2"/>
      <c r="W56" s="2"/>
      <c r="X56" s="2"/>
      <c r="Y56" s="2"/>
      <c r="Z56" s="2"/>
    </row>
    <row r="57" ht="13.5" customHeight="1">
      <c r="A57" s="14"/>
      <c r="B57" s="49"/>
      <c r="C57" s="2"/>
      <c r="D57" s="2"/>
      <c r="E57" s="2"/>
      <c r="F57" s="18"/>
      <c r="G57" s="18"/>
      <c r="H57" s="18"/>
      <c r="I57" s="18"/>
      <c r="J57" s="20"/>
      <c r="K57" s="2"/>
      <c r="L57" s="2"/>
      <c r="M57" s="2"/>
      <c r="N57" s="2"/>
      <c r="O57" s="2"/>
      <c r="P57" s="2"/>
      <c r="Q57" s="2"/>
      <c r="R57" s="2"/>
      <c r="S57" s="2"/>
      <c r="T57" s="2"/>
      <c r="U57" s="2"/>
      <c r="V57" s="2"/>
      <c r="W57" s="2"/>
      <c r="X57" s="2"/>
      <c r="Y57" s="2"/>
      <c r="Z57" s="2"/>
    </row>
    <row r="58" ht="13.5" customHeight="1">
      <c r="A58" s="14"/>
      <c r="B58" s="49"/>
      <c r="C58" s="2"/>
      <c r="D58" s="2"/>
      <c r="E58" s="2"/>
      <c r="F58" s="18"/>
      <c r="G58" s="18"/>
      <c r="H58" s="18"/>
      <c r="I58" s="18"/>
      <c r="J58" s="20"/>
      <c r="K58" s="2"/>
      <c r="L58" s="2"/>
      <c r="M58" s="2"/>
      <c r="N58" s="2"/>
      <c r="O58" s="2"/>
      <c r="P58" s="2"/>
      <c r="Q58" s="2"/>
      <c r="R58" s="2"/>
      <c r="S58" s="2"/>
      <c r="T58" s="2"/>
      <c r="U58" s="2"/>
      <c r="V58" s="2"/>
      <c r="W58" s="2"/>
      <c r="X58" s="2"/>
      <c r="Y58" s="2"/>
      <c r="Z58" s="2"/>
    </row>
    <row r="59" ht="13.5" customHeight="1">
      <c r="A59" s="14"/>
      <c r="B59" s="53"/>
      <c r="C59" s="2"/>
      <c r="D59" s="2"/>
      <c r="E59" s="2"/>
      <c r="F59" s="18"/>
      <c r="G59" s="18"/>
      <c r="H59" s="18"/>
      <c r="I59" s="18"/>
      <c r="J59" s="20"/>
      <c r="K59" s="2"/>
      <c r="L59" s="2"/>
      <c r="M59" s="2"/>
      <c r="N59" s="2"/>
      <c r="O59" s="2"/>
      <c r="P59" s="2"/>
      <c r="Q59" s="2"/>
      <c r="R59" s="2"/>
      <c r="S59" s="2"/>
      <c r="T59" s="2"/>
      <c r="U59" s="2"/>
      <c r="V59" s="2"/>
      <c r="W59" s="2"/>
      <c r="X59" s="2"/>
      <c r="Y59" s="2"/>
      <c r="Z59" s="2"/>
    </row>
    <row r="60" ht="9.75" customHeight="1">
      <c r="A60" s="14"/>
      <c r="B60" s="2"/>
      <c r="C60" s="2"/>
      <c r="D60" s="2"/>
      <c r="E60" s="2"/>
      <c r="F60" s="66"/>
      <c r="G60" s="66"/>
      <c r="H60" s="66"/>
      <c r="I60" s="66"/>
      <c r="J60" s="20"/>
      <c r="K60" s="2"/>
      <c r="L60" s="2"/>
      <c r="M60" s="2"/>
      <c r="N60" s="2"/>
      <c r="O60" s="2"/>
      <c r="P60" s="2"/>
      <c r="Q60" s="2"/>
      <c r="R60" s="2"/>
      <c r="S60" s="2"/>
      <c r="T60" s="2"/>
      <c r="U60" s="2"/>
      <c r="V60" s="2"/>
      <c r="W60" s="2"/>
      <c r="X60" s="2"/>
      <c r="Y60" s="2"/>
      <c r="Z60" s="2"/>
    </row>
    <row r="61" ht="13.5" customHeight="1">
      <c r="A61" s="14"/>
      <c r="B61" s="71" t="s">
        <v>108</v>
      </c>
      <c r="C61" s="2"/>
      <c r="D61" s="23">
        <v>0.0</v>
      </c>
      <c r="E61" s="2"/>
      <c r="F61" s="18"/>
      <c r="G61" s="18"/>
      <c r="H61" s="18"/>
      <c r="I61" s="18"/>
      <c r="J61" s="20"/>
      <c r="K61" s="2"/>
      <c r="L61" s="2"/>
      <c r="M61" s="2"/>
      <c r="N61" s="2"/>
      <c r="O61" s="2"/>
      <c r="P61" s="2"/>
      <c r="Q61" s="2"/>
      <c r="R61" s="2"/>
      <c r="S61" s="2"/>
      <c r="T61" s="2"/>
      <c r="U61" s="2"/>
      <c r="V61" s="2"/>
      <c r="W61" s="2"/>
      <c r="X61" s="2"/>
      <c r="Y61" s="2"/>
      <c r="Z61" s="2"/>
    </row>
    <row r="62" ht="13.5" customHeight="1">
      <c r="A62" s="14"/>
      <c r="B62" s="49"/>
      <c r="C62" s="2"/>
      <c r="D62" s="2"/>
      <c r="E62" s="2"/>
      <c r="F62" s="18"/>
      <c r="G62" s="18"/>
      <c r="H62" s="18"/>
      <c r="I62" s="18"/>
      <c r="J62" s="20"/>
      <c r="K62" s="2"/>
      <c r="L62" s="2"/>
      <c r="M62" s="2"/>
      <c r="N62" s="2"/>
      <c r="O62" s="2"/>
      <c r="P62" s="2"/>
      <c r="Q62" s="2"/>
      <c r="R62" s="2"/>
      <c r="S62" s="2"/>
      <c r="T62" s="2"/>
      <c r="U62" s="2"/>
      <c r="V62" s="2"/>
      <c r="W62" s="2"/>
      <c r="X62" s="2"/>
      <c r="Y62" s="2"/>
      <c r="Z62" s="2"/>
    </row>
    <row r="63" ht="13.5" customHeight="1">
      <c r="A63" s="14"/>
      <c r="B63" s="49"/>
      <c r="C63" s="2"/>
      <c r="D63" s="2"/>
      <c r="E63" s="2"/>
      <c r="F63" s="18"/>
      <c r="G63" s="18"/>
      <c r="H63" s="18"/>
      <c r="I63" s="18"/>
      <c r="J63" s="20"/>
      <c r="K63" s="2"/>
      <c r="L63" s="2"/>
      <c r="M63" s="2"/>
      <c r="N63" s="2"/>
      <c r="O63" s="2"/>
      <c r="P63" s="2"/>
      <c r="Q63" s="2"/>
      <c r="R63" s="2"/>
      <c r="S63" s="2"/>
      <c r="T63" s="2"/>
      <c r="U63" s="2"/>
      <c r="V63" s="2"/>
      <c r="W63" s="2"/>
      <c r="X63" s="2"/>
      <c r="Y63" s="2"/>
      <c r="Z63" s="2"/>
    </row>
    <row r="64" ht="13.5" customHeight="1">
      <c r="A64" s="14"/>
      <c r="B64" s="49"/>
      <c r="C64" s="2"/>
      <c r="D64" s="2"/>
      <c r="E64" s="2"/>
      <c r="F64" s="18"/>
      <c r="G64" s="18"/>
      <c r="H64" s="18"/>
      <c r="I64" s="18"/>
      <c r="J64" s="20"/>
      <c r="K64" s="2"/>
      <c r="L64" s="2"/>
      <c r="M64" s="2"/>
      <c r="N64" s="2"/>
      <c r="O64" s="2"/>
      <c r="P64" s="2"/>
      <c r="Q64" s="2"/>
      <c r="R64" s="2"/>
      <c r="S64" s="2"/>
      <c r="T64" s="2"/>
      <c r="U64" s="2"/>
      <c r="V64" s="2"/>
      <c r="W64" s="2"/>
      <c r="X64" s="2"/>
      <c r="Y64" s="2"/>
      <c r="Z64" s="2"/>
    </row>
    <row r="65" ht="12.75" customHeight="1">
      <c r="A65" s="14"/>
      <c r="B65" s="53"/>
      <c r="C65" s="2"/>
      <c r="D65" s="2"/>
      <c r="E65" s="2"/>
      <c r="F65" s="18"/>
      <c r="G65" s="18"/>
      <c r="H65" s="18"/>
      <c r="I65" s="18"/>
      <c r="J65" s="20"/>
      <c r="K65" s="2"/>
      <c r="L65" s="2"/>
      <c r="M65" s="2"/>
      <c r="N65" s="2"/>
      <c r="O65" s="2"/>
      <c r="P65" s="2"/>
      <c r="Q65" s="2"/>
      <c r="R65" s="2"/>
      <c r="S65" s="2"/>
      <c r="T65" s="2"/>
      <c r="U65" s="2"/>
      <c r="V65" s="2"/>
      <c r="W65" s="2"/>
      <c r="X65" s="2"/>
      <c r="Y65" s="2"/>
      <c r="Z65" s="2"/>
    </row>
    <row r="66" ht="3.75" customHeight="1">
      <c r="A66" s="14"/>
      <c r="B66" s="2"/>
      <c r="C66" s="2"/>
      <c r="D66" s="2"/>
      <c r="E66" s="2"/>
      <c r="F66" s="2"/>
      <c r="G66" s="2"/>
      <c r="H66" s="2"/>
      <c r="I66" s="2"/>
      <c r="J66" s="20"/>
      <c r="K66" s="2"/>
      <c r="L66" s="2"/>
      <c r="M66" s="2"/>
      <c r="N66" s="2"/>
      <c r="O66" s="2"/>
      <c r="P66" s="2"/>
      <c r="Q66" s="2"/>
      <c r="R66" s="2"/>
      <c r="S66" s="2"/>
      <c r="T66" s="2"/>
      <c r="U66" s="2"/>
      <c r="V66" s="2"/>
      <c r="W66" s="2"/>
      <c r="X66" s="2"/>
      <c r="Y66" s="2"/>
      <c r="Z66" s="2"/>
    </row>
    <row r="67" ht="2.25" customHeight="1">
      <c r="A67" s="26"/>
      <c r="B67" s="18"/>
      <c r="C67" s="18"/>
      <c r="D67" s="18"/>
      <c r="E67" s="18"/>
      <c r="F67" s="18"/>
      <c r="G67" s="18"/>
      <c r="H67" s="18"/>
      <c r="I67" s="18"/>
      <c r="J67" s="28"/>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3.5" customHeight="1">
      <c r="A69" s="2" t="s">
        <v>109</v>
      </c>
      <c r="B69" s="2"/>
      <c r="C69" s="2"/>
      <c r="D69" s="2"/>
      <c r="E69" s="2"/>
      <c r="F69" s="2"/>
      <c r="G69" s="2"/>
      <c r="H69" s="2"/>
      <c r="I69" s="2"/>
      <c r="J69" s="2"/>
      <c r="K69" s="2"/>
      <c r="L69" s="2"/>
      <c r="M69" s="2"/>
      <c r="N69" s="2"/>
      <c r="O69" s="2"/>
      <c r="P69" s="2"/>
      <c r="Q69" s="2"/>
      <c r="R69" s="2"/>
      <c r="S69" s="2"/>
      <c r="T69" s="2"/>
      <c r="U69" s="2"/>
      <c r="V69" s="2"/>
      <c r="W69" s="2"/>
      <c r="X69" s="2"/>
      <c r="Y69" s="2"/>
      <c r="Z69" s="2"/>
    </row>
    <row r="70" ht="2.25" customHeight="1">
      <c r="A70" s="9"/>
      <c r="B70" s="10"/>
      <c r="C70" s="10"/>
      <c r="D70" s="10"/>
      <c r="E70" s="10"/>
      <c r="F70" s="10"/>
      <c r="G70" s="10"/>
      <c r="H70" s="10"/>
      <c r="I70" s="10"/>
      <c r="J70" s="13"/>
      <c r="K70" s="2"/>
      <c r="L70" s="2"/>
      <c r="M70" s="2"/>
      <c r="N70" s="2"/>
      <c r="O70" s="2"/>
      <c r="P70" s="2"/>
      <c r="Q70" s="2"/>
      <c r="R70" s="2"/>
      <c r="S70" s="2"/>
      <c r="T70" s="2"/>
      <c r="U70" s="2"/>
      <c r="V70" s="2"/>
      <c r="W70" s="2"/>
      <c r="X70" s="2"/>
      <c r="Y70" s="2"/>
      <c r="Z70" s="2"/>
    </row>
    <row r="71" ht="3.75" customHeight="1">
      <c r="A71" s="14"/>
      <c r="B71" s="2"/>
      <c r="C71" s="2"/>
      <c r="D71" s="2"/>
      <c r="E71" s="2"/>
      <c r="F71" s="2"/>
      <c r="G71" s="2"/>
      <c r="H71" s="2"/>
      <c r="I71" s="2"/>
      <c r="J71" s="20"/>
      <c r="K71" s="2"/>
      <c r="L71" s="2"/>
      <c r="M71" s="2"/>
      <c r="N71" s="2"/>
      <c r="O71" s="2"/>
      <c r="P71" s="2"/>
      <c r="Q71" s="2"/>
      <c r="R71" s="2"/>
      <c r="S71" s="2"/>
      <c r="T71" s="2"/>
      <c r="U71" s="2"/>
      <c r="V71" s="2"/>
      <c r="W71" s="2"/>
      <c r="X71" s="2"/>
      <c r="Y71" s="2"/>
      <c r="Z71" s="2"/>
    </row>
    <row r="72" ht="12.75" customHeight="1">
      <c r="A72" s="14" t="s">
        <v>110</v>
      </c>
      <c r="B72" s="2"/>
      <c r="C72" s="2"/>
      <c r="D72" s="2"/>
      <c r="E72" s="2"/>
      <c r="F72" s="2"/>
      <c r="G72" s="6" t="s">
        <v>111</v>
      </c>
      <c r="H72" s="6" t="s">
        <v>112</v>
      </c>
      <c r="I72" s="6" t="s">
        <v>113</v>
      </c>
      <c r="J72" s="20"/>
      <c r="K72" s="2"/>
      <c r="L72" s="2"/>
      <c r="M72" s="2"/>
      <c r="N72" s="2"/>
      <c r="O72" s="2"/>
      <c r="P72" s="2"/>
      <c r="Q72" s="2"/>
      <c r="R72" s="2"/>
      <c r="S72" s="2"/>
      <c r="T72" s="2"/>
      <c r="U72" s="2"/>
      <c r="V72" s="2"/>
      <c r="W72" s="2"/>
      <c r="X72" s="2"/>
      <c r="Y72" s="2"/>
      <c r="Z72" s="2"/>
    </row>
    <row r="73" ht="3.75" customHeight="1">
      <c r="A73" s="14"/>
      <c r="B73" s="2"/>
      <c r="C73" s="2"/>
      <c r="D73" s="2"/>
      <c r="E73" s="2"/>
      <c r="F73" s="2"/>
      <c r="G73" s="2"/>
      <c r="H73" s="2"/>
      <c r="I73" s="2"/>
      <c r="J73" s="20"/>
      <c r="K73" s="2"/>
      <c r="L73" s="2"/>
      <c r="M73" s="2"/>
      <c r="N73" s="2"/>
      <c r="O73" s="2"/>
      <c r="P73" s="2"/>
      <c r="Q73" s="2"/>
      <c r="R73" s="2"/>
      <c r="S73" s="2"/>
      <c r="T73" s="2"/>
      <c r="U73" s="2"/>
      <c r="V73" s="2"/>
      <c r="W73" s="2"/>
      <c r="X73" s="2"/>
      <c r="Y73" s="2"/>
      <c r="Z73" s="2"/>
    </row>
    <row r="74" ht="12.75" customHeight="1">
      <c r="A74" s="14"/>
      <c r="B74" s="2"/>
      <c r="C74" s="2"/>
      <c r="D74" s="2"/>
      <c r="E74" s="2"/>
      <c r="F74" s="2"/>
      <c r="G74" s="72" t="str">
        <f>IF(M8+M13+M35+M55=0,"x","-")</f>
        <v>-</v>
      </c>
      <c r="H74" s="72" t="str">
        <f>IF(AND(G74="-",I74="-"),"x","-")</f>
        <v>-</v>
      </c>
      <c r="I74" s="72" t="str">
        <f>IF(OR((D8=1),(D35=1),(M13=4),(M13=3),(AND(M13=2,M35=3))),"x","-")</f>
        <v>x</v>
      </c>
      <c r="J74" s="20"/>
      <c r="K74" s="2"/>
      <c r="L74" s="2"/>
      <c r="M74" s="2"/>
      <c r="N74" s="2"/>
      <c r="O74" s="2"/>
      <c r="P74" s="2"/>
      <c r="Q74" s="2"/>
      <c r="R74" s="2"/>
      <c r="S74" s="2"/>
      <c r="T74" s="2"/>
      <c r="U74" s="2"/>
      <c r="V74" s="2"/>
      <c r="W74" s="2"/>
      <c r="X74" s="2"/>
      <c r="Y74" s="2"/>
      <c r="Z74" s="2"/>
    </row>
    <row r="75" ht="3.75" customHeight="1">
      <c r="A75" s="14"/>
      <c r="B75" s="2"/>
      <c r="C75" s="2"/>
      <c r="D75" s="2"/>
      <c r="E75" s="2"/>
      <c r="F75" s="2"/>
      <c r="G75" s="2"/>
      <c r="H75" s="2"/>
      <c r="I75" s="2"/>
      <c r="J75" s="20"/>
      <c r="K75" s="2"/>
      <c r="L75" s="2"/>
      <c r="M75" s="2"/>
      <c r="N75" s="2"/>
      <c r="O75" s="2"/>
      <c r="P75" s="2"/>
      <c r="Q75" s="2"/>
      <c r="R75" s="2"/>
      <c r="S75" s="2"/>
      <c r="T75" s="2"/>
      <c r="U75" s="2"/>
      <c r="V75" s="2"/>
      <c r="W75" s="2"/>
      <c r="X75" s="2"/>
      <c r="Y75" s="2"/>
      <c r="Z75" s="2"/>
    </row>
    <row r="76" ht="2.25" customHeight="1">
      <c r="A76" s="26"/>
      <c r="B76" s="18"/>
      <c r="C76" s="18"/>
      <c r="D76" s="18"/>
      <c r="E76" s="18"/>
      <c r="F76" s="18"/>
      <c r="G76" s="18"/>
      <c r="H76" s="18"/>
      <c r="I76" s="18"/>
      <c r="J76" s="28"/>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B45:B48"/>
    <mergeCell ref="B50:B53"/>
    <mergeCell ref="B55:B59"/>
    <mergeCell ref="B61:B65"/>
    <mergeCell ref="B8:B11"/>
    <mergeCell ref="B13:B16"/>
    <mergeCell ref="B18:B21"/>
    <mergeCell ref="B23:B27"/>
    <mergeCell ref="B29:B33"/>
    <mergeCell ref="B35:B38"/>
    <mergeCell ref="B40:B43"/>
  </mergeCells>
  <printOptions/>
  <pageMargins bottom="0.75" footer="0.0" header="0.0" left="0.7" right="0.7" top="0.75"/>
  <pageSetup orientation="landscape"/>
  <headerFooter>
    <oddHeader>&amp;LSURVEY CARD &amp;C 2. Consistency Analysis for historic buildings</oddHeader>
    <oddFooter>&amp;L000000BTC - Historic Centres Regeneration&amp;R000000)</oddFoot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16.14"/>
    <col customWidth="1" min="5" max="5" width="2.0"/>
    <col customWidth="1" min="6" max="9" width="15.0"/>
    <col customWidth="1" min="10" max="10" width="16.14"/>
    <col customWidth="1" min="11" max="11" width="1.43"/>
    <col customWidth="1" min="12" max="26" width="11.43"/>
  </cols>
  <sheetData>
    <row r="1" ht="12.75" customHeight="1">
      <c r="A1" s="2"/>
      <c r="B1" s="2"/>
      <c r="C1" s="2"/>
      <c r="D1" s="2"/>
      <c r="E1" s="2"/>
      <c r="F1" s="2"/>
      <c r="G1" s="2"/>
      <c r="H1" s="2"/>
      <c r="I1" s="2"/>
      <c r="J1" s="2"/>
      <c r="K1" s="2"/>
      <c r="L1" s="2"/>
      <c r="M1" s="2"/>
      <c r="N1" s="2"/>
      <c r="O1" s="2"/>
      <c r="P1" s="2"/>
      <c r="Q1" s="2"/>
      <c r="R1" s="2"/>
      <c r="S1" s="2"/>
      <c r="T1" s="2"/>
      <c r="U1" s="2"/>
      <c r="V1" s="2"/>
      <c r="W1" s="2"/>
      <c r="X1" s="2"/>
      <c r="Y1" s="2"/>
      <c r="Z1" s="2"/>
    </row>
    <row r="2" ht="12.75" customHeight="1">
      <c r="A2" s="62" t="s">
        <v>93</v>
      </c>
      <c r="B2" s="63"/>
      <c r="C2" s="63"/>
      <c r="D2" s="63"/>
      <c r="E2" s="63"/>
      <c r="F2" s="63"/>
      <c r="G2" s="63"/>
      <c r="H2" s="63"/>
      <c r="I2" s="63"/>
      <c r="J2" s="63"/>
      <c r="K2" s="2"/>
      <c r="L2" s="2"/>
      <c r="M2" s="2"/>
      <c r="N2" s="2"/>
      <c r="O2" s="2"/>
      <c r="P2" s="2"/>
      <c r="Q2" s="2"/>
      <c r="R2" s="2"/>
      <c r="S2" s="2"/>
      <c r="T2" s="2"/>
      <c r="U2" s="2"/>
      <c r="V2" s="2"/>
      <c r="W2" s="2"/>
      <c r="X2" s="2"/>
      <c r="Y2" s="2"/>
      <c r="Z2" s="2"/>
    </row>
    <row r="3" ht="12.75" customHeight="1">
      <c r="A3" s="63"/>
      <c r="B3" s="62" t="s">
        <v>114</v>
      </c>
      <c r="C3" s="63"/>
      <c r="D3" s="63"/>
      <c r="E3" s="63"/>
      <c r="F3" s="63"/>
      <c r="G3" s="63"/>
      <c r="H3" s="63"/>
      <c r="I3" s="63"/>
      <c r="J3" s="63"/>
      <c r="K3" s="2"/>
      <c r="L3" s="2"/>
      <c r="M3" s="2"/>
      <c r="N3" s="2"/>
      <c r="O3" s="2"/>
      <c r="P3" s="2"/>
      <c r="Q3" s="2"/>
      <c r="R3" s="2"/>
      <c r="S3" s="2"/>
      <c r="T3" s="2"/>
      <c r="U3" s="2"/>
      <c r="V3" s="2"/>
      <c r="W3" s="2"/>
      <c r="X3" s="2"/>
      <c r="Y3" s="2"/>
      <c r="Z3" s="2"/>
    </row>
    <row r="4" ht="12.75" customHeight="1">
      <c r="A4" s="63"/>
      <c r="B4" s="62"/>
      <c r="C4" s="63"/>
      <c r="D4" s="63"/>
      <c r="E4" s="63"/>
      <c r="F4" s="63"/>
      <c r="G4" s="63"/>
      <c r="H4" s="63"/>
      <c r="I4" s="63"/>
      <c r="J4" s="63"/>
      <c r="K4" s="2"/>
      <c r="L4" s="2"/>
      <c r="M4" s="2"/>
      <c r="N4" s="2"/>
      <c r="O4" s="2"/>
      <c r="P4" s="2"/>
      <c r="Q4" s="2"/>
      <c r="R4" s="2"/>
      <c r="S4" s="2"/>
      <c r="T4" s="2"/>
      <c r="U4" s="2"/>
      <c r="V4" s="2"/>
      <c r="W4" s="2"/>
      <c r="X4" s="2"/>
      <c r="Y4" s="2"/>
      <c r="Z4" s="2"/>
    </row>
    <row r="5" ht="12.75" customHeight="1">
      <c r="A5" s="64"/>
      <c r="B5" s="65"/>
      <c r="C5" s="65"/>
      <c r="D5" s="73" t="s">
        <v>95</v>
      </c>
      <c r="E5" s="74"/>
      <c r="F5" s="43" t="s">
        <v>96</v>
      </c>
      <c r="G5" s="43"/>
      <c r="H5" s="43"/>
      <c r="I5" s="43"/>
      <c r="J5" s="2"/>
      <c r="K5" s="2"/>
      <c r="L5" s="2"/>
      <c r="M5" s="2"/>
      <c r="N5" s="66" t="s">
        <v>97</v>
      </c>
      <c r="O5" s="2"/>
      <c r="P5" s="2"/>
      <c r="Q5" s="2"/>
      <c r="R5" s="2"/>
      <c r="S5" s="2"/>
      <c r="T5" s="2"/>
      <c r="U5" s="2"/>
      <c r="V5" s="2"/>
      <c r="W5" s="2"/>
      <c r="X5" s="2"/>
      <c r="Y5" s="2"/>
      <c r="Z5" s="2"/>
    </row>
    <row r="6" ht="2.25" customHeight="1">
      <c r="A6" s="9"/>
      <c r="B6" s="10"/>
      <c r="C6" s="10"/>
      <c r="D6" s="10"/>
      <c r="E6" s="10"/>
      <c r="F6" s="10"/>
      <c r="G6" s="10"/>
      <c r="H6" s="10"/>
      <c r="I6" s="10"/>
      <c r="J6" s="10"/>
      <c r="K6" s="13"/>
      <c r="L6" s="2"/>
      <c r="M6" s="2"/>
      <c r="N6" s="2"/>
      <c r="O6" s="2"/>
      <c r="P6" s="2"/>
      <c r="Q6" s="2"/>
      <c r="R6" s="2"/>
      <c r="S6" s="2"/>
      <c r="T6" s="2"/>
      <c r="U6" s="2"/>
      <c r="V6" s="2"/>
      <c r="W6" s="2"/>
      <c r="X6" s="2"/>
      <c r="Y6" s="2"/>
      <c r="Z6" s="2"/>
    </row>
    <row r="7" ht="3.75" customHeight="1">
      <c r="A7" s="14"/>
      <c r="B7" s="2"/>
      <c r="C7" s="2"/>
      <c r="D7" s="2"/>
      <c r="E7" s="2"/>
      <c r="F7" s="2"/>
      <c r="G7" s="2"/>
      <c r="H7" s="2"/>
      <c r="I7" s="2"/>
      <c r="J7" s="2"/>
      <c r="K7" s="20"/>
      <c r="L7" s="2"/>
      <c r="M7" s="2"/>
      <c r="N7" s="2"/>
      <c r="O7" s="2"/>
      <c r="P7" s="2"/>
      <c r="Q7" s="2"/>
      <c r="R7" s="2"/>
      <c r="S7" s="2"/>
      <c r="T7" s="2"/>
      <c r="U7" s="2"/>
      <c r="V7" s="2"/>
      <c r="W7" s="2"/>
      <c r="X7" s="2"/>
      <c r="Y7" s="2"/>
      <c r="Z7" s="2"/>
    </row>
    <row r="8" ht="15.75" customHeight="1">
      <c r="A8" s="14"/>
      <c r="B8" s="67" t="s">
        <v>98</v>
      </c>
      <c r="C8" s="2"/>
      <c r="D8" s="23"/>
      <c r="E8" s="2"/>
      <c r="F8" s="18"/>
      <c r="G8" s="18"/>
      <c r="H8" s="18"/>
      <c r="I8" s="18"/>
      <c r="J8" s="18"/>
      <c r="K8" s="20"/>
      <c r="L8" s="2"/>
      <c r="M8" s="2"/>
      <c r="N8" s="68">
        <f>SUM(D8)</f>
        <v>0</v>
      </c>
      <c r="O8" s="2"/>
      <c r="P8" s="2"/>
      <c r="Q8" s="2"/>
      <c r="R8" s="2"/>
      <c r="S8" s="2"/>
      <c r="T8" s="2"/>
      <c r="U8" s="2"/>
      <c r="V8" s="2"/>
      <c r="W8" s="2"/>
      <c r="X8" s="2"/>
      <c r="Y8" s="2"/>
      <c r="Z8" s="2"/>
    </row>
    <row r="9" ht="15.75" customHeight="1">
      <c r="A9" s="14"/>
      <c r="B9" s="49"/>
      <c r="C9" s="2"/>
      <c r="D9" s="2"/>
      <c r="E9" s="2"/>
      <c r="F9" s="18"/>
      <c r="G9" s="18"/>
      <c r="H9" s="18"/>
      <c r="I9" s="18"/>
      <c r="J9" s="18"/>
      <c r="K9" s="20"/>
      <c r="L9" s="2"/>
      <c r="M9" s="2"/>
      <c r="N9" s="2"/>
      <c r="O9" s="2"/>
      <c r="P9" s="2"/>
      <c r="Q9" s="2"/>
      <c r="R9" s="2"/>
      <c r="S9" s="2"/>
      <c r="T9" s="2"/>
      <c r="U9" s="2"/>
      <c r="V9" s="2"/>
      <c r="W9" s="2"/>
      <c r="X9" s="2"/>
      <c r="Y9" s="2"/>
      <c r="Z9" s="2"/>
    </row>
    <row r="10" ht="15.75" customHeight="1">
      <c r="A10" s="14"/>
      <c r="B10" s="49"/>
      <c r="C10" s="2"/>
      <c r="D10" s="2"/>
      <c r="E10" s="2"/>
      <c r="F10" s="18"/>
      <c r="G10" s="18"/>
      <c r="H10" s="18"/>
      <c r="I10" s="18"/>
      <c r="J10" s="18"/>
      <c r="K10" s="20"/>
      <c r="L10" s="2"/>
      <c r="M10" s="2"/>
      <c r="N10" s="2"/>
      <c r="O10" s="2"/>
      <c r="P10" s="2"/>
      <c r="Q10" s="2"/>
      <c r="R10" s="2"/>
      <c r="S10" s="2"/>
      <c r="T10" s="2"/>
      <c r="U10" s="2"/>
      <c r="V10" s="2"/>
      <c r="W10" s="2"/>
      <c r="X10" s="2"/>
      <c r="Y10" s="2"/>
      <c r="Z10" s="2"/>
    </row>
    <row r="11" ht="15.75" customHeight="1">
      <c r="A11" s="14"/>
      <c r="B11" s="53"/>
      <c r="C11" s="2"/>
      <c r="D11" s="2"/>
      <c r="E11" s="2"/>
      <c r="F11" s="18"/>
      <c r="G11" s="18"/>
      <c r="H11" s="18"/>
      <c r="I11" s="18"/>
      <c r="J11" s="18"/>
      <c r="K11" s="20"/>
      <c r="L11" s="2"/>
      <c r="M11" s="2"/>
      <c r="N11" s="2"/>
      <c r="O11" s="2"/>
      <c r="P11" s="2"/>
      <c r="Q11" s="2"/>
      <c r="R11" s="2"/>
      <c r="S11" s="2"/>
      <c r="T11" s="2"/>
      <c r="U11" s="2"/>
      <c r="V11" s="2"/>
      <c r="W11" s="2"/>
      <c r="X11" s="2"/>
      <c r="Y11" s="2"/>
      <c r="Z11" s="2"/>
    </row>
    <row r="12" ht="9.75" customHeight="1">
      <c r="A12" s="14"/>
      <c r="B12" s="2"/>
      <c r="C12" s="2"/>
      <c r="D12" s="2"/>
      <c r="E12" s="2"/>
      <c r="F12" s="2"/>
      <c r="G12" s="2"/>
      <c r="H12" s="2"/>
      <c r="I12" s="2"/>
      <c r="J12" s="2"/>
      <c r="K12" s="20"/>
      <c r="L12" s="2"/>
      <c r="M12" s="2"/>
      <c r="N12" s="2"/>
      <c r="O12" s="2"/>
      <c r="P12" s="2"/>
      <c r="Q12" s="2"/>
      <c r="R12" s="2"/>
      <c r="S12" s="2"/>
      <c r="T12" s="2"/>
      <c r="U12" s="2"/>
      <c r="V12" s="2"/>
      <c r="W12" s="2"/>
      <c r="X12" s="2"/>
      <c r="Y12" s="2"/>
      <c r="Z12" s="2"/>
    </row>
    <row r="13" ht="15.75" customHeight="1">
      <c r="A13" s="14"/>
      <c r="B13" s="69" t="s">
        <v>99</v>
      </c>
      <c r="C13" s="2"/>
      <c r="D13" s="23"/>
      <c r="E13" s="2"/>
      <c r="F13" s="18"/>
      <c r="G13" s="18"/>
      <c r="H13" s="18"/>
      <c r="I13" s="18"/>
      <c r="J13" s="18"/>
      <c r="K13" s="20"/>
      <c r="L13" s="2"/>
      <c r="M13" s="2"/>
      <c r="N13" s="68">
        <f>D13+D18+D23+D28</f>
        <v>0</v>
      </c>
      <c r="O13" s="2"/>
      <c r="P13" s="2"/>
      <c r="Q13" s="2"/>
      <c r="R13" s="2"/>
      <c r="S13" s="2"/>
      <c r="T13" s="2"/>
      <c r="U13" s="2"/>
      <c r="V13" s="2"/>
      <c r="W13" s="2"/>
      <c r="X13" s="2"/>
      <c r="Y13" s="2"/>
      <c r="Z13" s="2"/>
    </row>
    <row r="14" ht="15.75" customHeight="1">
      <c r="A14" s="14"/>
      <c r="B14" s="49"/>
      <c r="C14" s="2"/>
      <c r="D14" s="2"/>
      <c r="E14" s="2"/>
      <c r="F14" s="18"/>
      <c r="G14" s="18"/>
      <c r="H14" s="18"/>
      <c r="I14" s="18"/>
      <c r="J14" s="18"/>
      <c r="K14" s="20"/>
      <c r="L14" s="2"/>
      <c r="M14" s="2"/>
      <c r="N14" s="2"/>
      <c r="O14" s="2"/>
      <c r="P14" s="2"/>
      <c r="Q14" s="2"/>
      <c r="R14" s="2"/>
      <c r="S14" s="2"/>
      <c r="T14" s="2"/>
      <c r="U14" s="2"/>
      <c r="V14" s="2"/>
      <c r="W14" s="2"/>
      <c r="X14" s="2"/>
      <c r="Y14" s="2"/>
      <c r="Z14" s="2"/>
    </row>
    <row r="15" ht="15.75" customHeight="1">
      <c r="A15" s="14"/>
      <c r="B15" s="49"/>
      <c r="C15" s="2"/>
      <c r="D15" s="2"/>
      <c r="E15" s="2"/>
      <c r="F15" s="18"/>
      <c r="G15" s="18"/>
      <c r="H15" s="18"/>
      <c r="I15" s="18"/>
      <c r="J15" s="18"/>
      <c r="K15" s="20"/>
      <c r="L15" s="2"/>
      <c r="M15" s="2"/>
      <c r="N15" s="2"/>
      <c r="O15" s="2"/>
      <c r="P15" s="2"/>
      <c r="Q15" s="2"/>
      <c r="R15" s="2"/>
      <c r="S15" s="2"/>
      <c r="T15" s="2"/>
      <c r="U15" s="2"/>
      <c r="V15" s="2"/>
      <c r="W15" s="2"/>
      <c r="X15" s="2"/>
      <c r="Y15" s="2"/>
      <c r="Z15" s="2"/>
    </row>
    <row r="16" ht="15.75" customHeight="1">
      <c r="A16" s="14"/>
      <c r="B16" s="53"/>
      <c r="C16" s="2"/>
      <c r="D16" s="2"/>
      <c r="E16" s="2"/>
      <c r="F16" s="18"/>
      <c r="G16" s="18"/>
      <c r="H16" s="18"/>
      <c r="I16" s="18"/>
      <c r="J16" s="18"/>
      <c r="K16" s="20"/>
      <c r="L16" s="2"/>
      <c r="M16" s="2"/>
      <c r="N16" s="2"/>
      <c r="O16" s="2"/>
      <c r="P16" s="2"/>
      <c r="Q16" s="2"/>
      <c r="R16" s="2"/>
      <c r="S16" s="2"/>
      <c r="T16" s="2"/>
      <c r="U16" s="2"/>
      <c r="V16" s="2"/>
      <c r="W16" s="2"/>
      <c r="X16" s="2"/>
      <c r="Y16" s="2"/>
      <c r="Z16" s="2"/>
    </row>
    <row r="17" ht="9.75" customHeight="1">
      <c r="A17" s="14"/>
      <c r="B17" s="2"/>
      <c r="C17" s="2"/>
      <c r="D17" s="2"/>
      <c r="E17" s="2"/>
      <c r="F17" s="66"/>
      <c r="G17" s="66"/>
      <c r="H17" s="66"/>
      <c r="I17" s="66"/>
      <c r="J17" s="66"/>
      <c r="K17" s="20"/>
      <c r="L17" s="2"/>
      <c r="M17" s="2"/>
      <c r="N17" s="2"/>
      <c r="O17" s="2"/>
      <c r="P17" s="2"/>
      <c r="Q17" s="2"/>
      <c r="R17" s="2"/>
      <c r="S17" s="2"/>
      <c r="T17" s="2"/>
      <c r="U17" s="2"/>
      <c r="V17" s="2"/>
      <c r="W17" s="2"/>
      <c r="X17" s="2"/>
      <c r="Y17" s="2"/>
      <c r="Z17" s="2"/>
    </row>
    <row r="18" ht="15.75" customHeight="1">
      <c r="A18" s="14"/>
      <c r="B18" s="69" t="s">
        <v>100</v>
      </c>
      <c r="C18" s="2"/>
      <c r="D18" s="23"/>
      <c r="E18" s="2"/>
      <c r="F18" s="18"/>
      <c r="G18" s="18"/>
      <c r="H18" s="18"/>
      <c r="I18" s="18"/>
      <c r="J18" s="18"/>
      <c r="K18" s="20"/>
      <c r="L18" s="2"/>
      <c r="M18" s="2"/>
      <c r="N18" s="2"/>
      <c r="O18" s="2"/>
      <c r="P18" s="2"/>
      <c r="Q18" s="2"/>
      <c r="R18" s="2"/>
      <c r="S18" s="2"/>
      <c r="T18" s="2"/>
      <c r="U18" s="2"/>
      <c r="V18" s="2"/>
      <c r="W18" s="2"/>
      <c r="X18" s="2"/>
      <c r="Y18" s="2"/>
      <c r="Z18" s="2"/>
    </row>
    <row r="19" ht="15.75" customHeight="1">
      <c r="A19" s="14"/>
      <c r="B19" s="49"/>
      <c r="C19" s="2"/>
      <c r="D19" s="2"/>
      <c r="E19" s="2"/>
      <c r="F19" s="18"/>
      <c r="G19" s="18"/>
      <c r="H19" s="18"/>
      <c r="I19" s="18"/>
      <c r="J19" s="18"/>
      <c r="K19" s="20"/>
      <c r="L19" s="2"/>
      <c r="M19" s="2"/>
      <c r="N19" s="2"/>
      <c r="O19" s="2"/>
      <c r="P19" s="2"/>
      <c r="Q19" s="2"/>
      <c r="R19" s="2"/>
      <c r="S19" s="2"/>
      <c r="T19" s="2"/>
      <c r="U19" s="2"/>
      <c r="V19" s="2"/>
      <c r="W19" s="2"/>
      <c r="X19" s="2"/>
      <c r="Y19" s="2"/>
      <c r="Z19" s="2"/>
    </row>
    <row r="20" ht="15.75" customHeight="1">
      <c r="A20" s="14"/>
      <c r="B20" s="49"/>
      <c r="C20" s="2"/>
      <c r="D20" s="2"/>
      <c r="E20" s="2"/>
      <c r="F20" s="18"/>
      <c r="G20" s="18"/>
      <c r="H20" s="18"/>
      <c r="I20" s="18"/>
      <c r="J20" s="18"/>
      <c r="K20" s="20"/>
      <c r="L20" s="2"/>
      <c r="M20" s="2"/>
      <c r="N20" s="2"/>
      <c r="O20" s="2"/>
      <c r="P20" s="2"/>
      <c r="Q20" s="2"/>
      <c r="R20" s="2"/>
      <c r="S20" s="2"/>
      <c r="T20" s="2"/>
      <c r="U20" s="2"/>
      <c r="V20" s="2"/>
      <c r="W20" s="2"/>
      <c r="X20" s="2"/>
      <c r="Y20" s="2"/>
      <c r="Z20" s="2"/>
    </row>
    <row r="21" ht="15.75" customHeight="1">
      <c r="A21" s="14"/>
      <c r="B21" s="53"/>
      <c r="C21" s="2"/>
      <c r="D21" s="2"/>
      <c r="E21" s="2"/>
      <c r="F21" s="18"/>
      <c r="G21" s="18"/>
      <c r="H21" s="18"/>
      <c r="I21" s="18"/>
      <c r="J21" s="18"/>
      <c r="K21" s="20"/>
      <c r="L21" s="2"/>
      <c r="M21" s="2"/>
      <c r="N21" s="2"/>
      <c r="O21" s="2"/>
      <c r="P21" s="2"/>
      <c r="Q21" s="2"/>
      <c r="R21" s="2"/>
      <c r="S21" s="2"/>
      <c r="T21" s="2"/>
      <c r="U21" s="2"/>
      <c r="V21" s="2"/>
      <c r="W21" s="2"/>
      <c r="X21" s="2"/>
      <c r="Y21" s="2"/>
      <c r="Z21" s="2"/>
    </row>
    <row r="22" ht="9.75" customHeight="1">
      <c r="A22" s="14"/>
      <c r="B22" s="2"/>
      <c r="C22" s="2"/>
      <c r="D22" s="2"/>
      <c r="E22" s="2"/>
      <c r="F22" s="66"/>
      <c r="G22" s="66"/>
      <c r="H22" s="66"/>
      <c r="I22" s="66"/>
      <c r="J22" s="66"/>
      <c r="K22" s="20"/>
      <c r="L22" s="2"/>
      <c r="M22" s="2"/>
      <c r="N22" s="2"/>
      <c r="O22" s="2"/>
      <c r="P22" s="2"/>
      <c r="Q22" s="2"/>
      <c r="R22" s="2"/>
      <c r="S22" s="2"/>
      <c r="T22" s="2"/>
      <c r="U22" s="2"/>
      <c r="V22" s="2"/>
      <c r="W22" s="2"/>
      <c r="X22" s="2"/>
      <c r="Y22" s="2"/>
      <c r="Z22" s="2"/>
    </row>
    <row r="23" ht="15.75" customHeight="1">
      <c r="A23" s="14"/>
      <c r="B23" s="69" t="s">
        <v>101</v>
      </c>
      <c r="C23" s="2"/>
      <c r="D23" s="23"/>
      <c r="E23" s="2"/>
      <c r="F23" s="18"/>
      <c r="G23" s="18"/>
      <c r="H23" s="18"/>
      <c r="I23" s="18"/>
      <c r="J23" s="18"/>
      <c r="K23" s="20"/>
      <c r="L23" s="2"/>
      <c r="M23" s="2"/>
      <c r="N23" s="2"/>
      <c r="O23" s="2"/>
      <c r="P23" s="2"/>
      <c r="Q23" s="2"/>
      <c r="R23" s="2"/>
      <c r="S23" s="2"/>
      <c r="T23" s="2"/>
      <c r="U23" s="2"/>
      <c r="V23" s="2"/>
      <c r="W23" s="2"/>
      <c r="X23" s="2"/>
      <c r="Y23" s="2"/>
      <c r="Z23" s="2"/>
    </row>
    <row r="24" ht="15.75" customHeight="1">
      <c r="A24" s="14"/>
      <c r="B24" s="49"/>
      <c r="C24" s="2"/>
      <c r="D24" s="2"/>
      <c r="E24" s="2"/>
      <c r="F24" s="18"/>
      <c r="G24" s="18"/>
      <c r="H24" s="18"/>
      <c r="I24" s="18"/>
      <c r="J24" s="18"/>
      <c r="K24" s="20"/>
      <c r="L24" s="2"/>
      <c r="M24" s="2"/>
      <c r="N24" s="2"/>
      <c r="O24" s="2"/>
      <c r="P24" s="2"/>
      <c r="Q24" s="2"/>
      <c r="R24" s="2"/>
      <c r="S24" s="2"/>
      <c r="T24" s="2"/>
      <c r="U24" s="2"/>
      <c r="V24" s="2"/>
      <c r="W24" s="2"/>
      <c r="X24" s="2"/>
      <c r="Y24" s="2"/>
      <c r="Z24" s="2"/>
    </row>
    <row r="25" ht="15.75" customHeight="1">
      <c r="A25" s="14"/>
      <c r="B25" s="49"/>
      <c r="C25" s="2"/>
      <c r="D25" s="2"/>
      <c r="E25" s="2"/>
      <c r="F25" s="18"/>
      <c r="G25" s="18"/>
      <c r="H25" s="18"/>
      <c r="I25" s="18"/>
      <c r="J25" s="18"/>
      <c r="K25" s="20"/>
      <c r="L25" s="2"/>
      <c r="M25" s="2"/>
      <c r="N25" s="2"/>
      <c r="O25" s="2"/>
      <c r="P25" s="2"/>
      <c r="Q25" s="2"/>
      <c r="R25" s="2"/>
      <c r="S25" s="2"/>
      <c r="T25" s="2"/>
      <c r="U25" s="2"/>
      <c r="V25" s="2"/>
      <c r="W25" s="2"/>
      <c r="X25" s="2"/>
      <c r="Y25" s="2"/>
      <c r="Z25" s="2"/>
    </row>
    <row r="26" ht="15.75" customHeight="1">
      <c r="A26" s="14"/>
      <c r="B26" s="53"/>
      <c r="C26" s="2"/>
      <c r="D26" s="2"/>
      <c r="E26" s="2"/>
      <c r="F26" s="18"/>
      <c r="G26" s="18"/>
      <c r="H26" s="18"/>
      <c r="I26" s="18"/>
      <c r="J26" s="18"/>
      <c r="K26" s="20"/>
      <c r="L26" s="2"/>
      <c r="M26" s="2"/>
      <c r="N26" s="2"/>
      <c r="O26" s="2"/>
      <c r="P26" s="2"/>
      <c r="Q26" s="2"/>
      <c r="R26" s="2"/>
      <c r="S26" s="2"/>
      <c r="T26" s="2"/>
      <c r="U26" s="2"/>
      <c r="V26" s="2"/>
      <c r="W26" s="2"/>
      <c r="X26" s="2"/>
      <c r="Y26" s="2"/>
      <c r="Z26" s="2"/>
    </row>
    <row r="27" ht="9.75" customHeight="1">
      <c r="A27" s="14"/>
      <c r="B27" s="2"/>
      <c r="C27" s="2"/>
      <c r="D27" s="2"/>
      <c r="E27" s="2"/>
      <c r="F27" s="66"/>
      <c r="G27" s="66"/>
      <c r="H27" s="66"/>
      <c r="I27" s="66"/>
      <c r="J27" s="66"/>
      <c r="K27" s="20"/>
      <c r="L27" s="2"/>
      <c r="M27" s="2"/>
      <c r="N27" s="2"/>
      <c r="O27" s="2"/>
      <c r="P27" s="2"/>
      <c r="Q27" s="2"/>
      <c r="R27" s="2"/>
      <c r="S27" s="2"/>
      <c r="T27" s="2"/>
      <c r="U27" s="2"/>
      <c r="V27" s="2"/>
      <c r="W27" s="2"/>
      <c r="X27" s="2"/>
      <c r="Y27" s="2"/>
      <c r="Z27" s="2"/>
    </row>
    <row r="28" ht="15.75" customHeight="1">
      <c r="A28" s="14"/>
      <c r="B28" s="69" t="s">
        <v>102</v>
      </c>
      <c r="C28" s="2"/>
      <c r="D28" s="23"/>
      <c r="E28" s="2"/>
      <c r="F28" s="18"/>
      <c r="G28" s="18"/>
      <c r="H28" s="18"/>
      <c r="I28" s="18"/>
      <c r="J28" s="18"/>
      <c r="K28" s="20"/>
      <c r="L28" s="2"/>
      <c r="M28" s="2"/>
      <c r="N28" s="2"/>
      <c r="O28" s="2"/>
      <c r="P28" s="2"/>
      <c r="Q28" s="2"/>
      <c r="R28" s="2"/>
      <c r="S28" s="2"/>
      <c r="T28" s="2"/>
      <c r="U28" s="2"/>
      <c r="V28" s="2"/>
      <c r="W28" s="2"/>
      <c r="X28" s="2"/>
      <c r="Y28" s="2"/>
      <c r="Z28" s="2"/>
    </row>
    <row r="29" ht="15.75" customHeight="1">
      <c r="A29" s="14"/>
      <c r="B29" s="49"/>
      <c r="C29" s="2"/>
      <c r="D29" s="2"/>
      <c r="E29" s="2"/>
      <c r="F29" s="18"/>
      <c r="G29" s="18"/>
      <c r="H29" s="18"/>
      <c r="I29" s="18"/>
      <c r="J29" s="18"/>
      <c r="K29" s="20"/>
      <c r="L29" s="2"/>
      <c r="M29" s="2"/>
      <c r="N29" s="2"/>
      <c r="O29" s="2"/>
      <c r="P29" s="2"/>
      <c r="Q29" s="2"/>
      <c r="R29" s="2"/>
      <c r="S29" s="2"/>
      <c r="T29" s="2"/>
      <c r="U29" s="2"/>
      <c r="V29" s="2"/>
      <c r="W29" s="2"/>
      <c r="X29" s="2"/>
      <c r="Y29" s="2"/>
      <c r="Z29" s="2"/>
    </row>
    <row r="30" ht="15.75" customHeight="1">
      <c r="A30" s="14"/>
      <c r="B30" s="49"/>
      <c r="C30" s="2"/>
      <c r="D30" s="2"/>
      <c r="E30" s="2"/>
      <c r="F30" s="18"/>
      <c r="G30" s="18"/>
      <c r="H30" s="18"/>
      <c r="I30" s="18"/>
      <c r="J30" s="18"/>
      <c r="K30" s="20"/>
      <c r="L30" s="2"/>
      <c r="M30" s="2"/>
      <c r="N30" s="2"/>
      <c r="O30" s="2"/>
      <c r="P30" s="2"/>
      <c r="Q30" s="2"/>
      <c r="R30" s="2"/>
      <c r="S30" s="2"/>
      <c r="T30" s="2"/>
      <c r="U30" s="2"/>
      <c r="V30" s="2"/>
      <c r="W30" s="2"/>
      <c r="X30" s="2"/>
      <c r="Y30" s="2"/>
      <c r="Z30" s="2"/>
    </row>
    <row r="31" ht="15.75" customHeight="1">
      <c r="A31" s="14"/>
      <c r="B31" s="53"/>
      <c r="C31" s="2"/>
      <c r="D31" s="2"/>
      <c r="E31" s="2"/>
      <c r="F31" s="18"/>
      <c r="G31" s="18"/>
      <c r="H31" s="18"/>
      <c r="I31" s="18"/>
      <c r="J31" s="18"/>
      <c r="K31" s="20"/>
      <c r="L31" s="2"/>
      <c r="M31" s="2"/>
      <c r="N31" s="2"/>
      <c r="O31" s="2"/>
      <c r="P31" s="2"/>
      <c r="Q31" s="2"/>
      <c r="R31" s="2"/>
      <c r="S31" s="2"/>
      <c r="T31" s="2"/>
      <c r="U31" s="2"/>
      <c r="V31" s="2"/>
      <c r="W31" s="2"/>
      <c r="X31" s="2"/>
      <c r="Y31" s="2"/>
      <c r="Z31" s="2"/>
    </row>
    <row r="32" ht="9.75" customHeight="1">
      <c r="A32" s="14"/>
      <c r="B32" s="2"/>
      <c r="C32" s="2"/>
      <c r="D32" s="2"/>
      <c r="E32" s="2"/>
      <c r="F32" s="18"/>
      <c r="G32" s="18"/>
      <c r="H32" s="18"/>
      <c r="I32" s="18"/>
      <c r="J32" s="18"/>
      <c r="K32" s="20"/>
      <c r="L32" s="2"/>
      <c r="M32" s="2"/>
      <c r="N32" s="2"/>
      <c r="O32" s="2"/>
      <c r="P32" s="2"/>
      <c r="Q32" s="2"/>
      <c r="R32" s="2"/>
      <c r="S32" s="2"/>
      <c r="T32" s="2"/>
      <c r="U32" s="2"/>
      <c r="V32" s="2"/>
      <c r="W32" s="2"/>
      <c r="X32" s="2"/>
      <c r="Y32" s="2"/>
      <c r="Z32" s="2"/>
    </row>
    <row r="33" ht="15.75" customHeight="1">
      <c r="A33" s="14"/>
      <c r="B33" s="70" t="s">
        <v>103</v>
      </c>
      <c r="C33" s="2"/>
      <c r="D33" s="23"/>
      <c r="E33" s="2"/>
      <c r="F33" s="10"/>
      <c r="G33" s="10"/>
      <c r="H33" s="10"/>
      <c r="I33" s="10"/>
      <c r="J33" s="10"/>
      <c r="K33" s="20"/>
      <c r="L33" s="2"/>
      <c r="M33" s="2"/>
      <c r="N33" s="68">
        <f>D33+D38+D43+D48</f>
        <v>0</v>
      </c>
      <c r="O33" s="2"/>
      <c r="P33" s="2"/>
      <c r="Q33" s="2"/>
      <c r="R33" s="2"/>
      <c r="S33" s="2"/>
      <c r="T33" s="2"/>
      <c r="U33" s="2"/>
      <c r="V33" s="2"/>
      <c r="W33" s="2"/>
      <c r="X33" s="2"/>
      <c r="Y33" s="2"/>
      <c r="Z33" s="2"/>
    </row>
    <row r="34" ht="15.75" customHeight="1">
      <c r="A34" s="14"/>
      <c r="B34" s="49"/>
      <c r="C34" s="2"/>
      <c r="D34" s="2"/>
      <c r="E34" s="2"/>
      <c r="F34" s="18"/>
      <c r="G34" s="18"/>
      <c r="H34" s="18"/>
      <c r="I34" s="18"/>
      <c r="J34" s="18"/>
      <c r="K34" s="20"/>
      <c r="L34" s="2"/>
      <c r="M34" s="2"/>
      <c r="N34" s="2"/>
      <c r="O34" s="2"/>
      <c r="P34" s="2"/>
      <c r="Q34" s="2"/>
      <c r="R34" s="2"/>
      <c r="S34" s="2"/>
      <c r="T34" s="2"/>
      <c r="U34" s="2"/>
      <c r="V34" s="2"/>
      <c r="W34" s="2"/>
      <c r="X34" s="2"/>
      <c r="Y34" s="2"/>
      <c r="Z34" s="2"/>
    </row>
    <row r="35" ht="15.75" customHeight="1">
      <c r="A35" s="14"/>
      <c r="B35" s="49"/>
      <c r="C35" s="2"/>
      <c r="D35" s="2"/>
      <c r="E35" s="2"/>
      <c r="F35" s="18"/>
      <c r="G35" s="18"/>
      <c r="H35" s="18"/>
      <c r="I35" s="18"/>
      <c r="J35" s="18"/>
      <c r="K35" s="20"/>
      <c r="L35" s="2"/>
      <c r="M35" s="2"/>
      <c r="N35" s="2"/>
      <c r="O35" s="2"/>
      <c r="P35" s="2"/>
      <c r="Q35" s="2"/>
      <c r="R35" s="2"/>
      <c r="S35" s="2"/>
      <c r="T35" s="2"/>
      <c r="U35" s="2"/>
      <c r="V35" s="2"/>
      <c r="W35" s="2"/>
      <c r="X35" s="2"/>
      <c r="Y35" s="2"/>
      <c r="Z35" s="2"/>
    </row>
    <row r="36" ht="15.75" customHeight="1">
      <c r="A36" s="14"/>
      <c r="B36" s="53"/>
      <c r="C36" s="2"/>
      <c r="D36" s="2"/>
      <c r="E36" s="2"/>
      <c r="F36" s="18"/>
      <c r="G36" s="18"/>
      <c r="H36" s="18"/>
      <c r="I36" s="18"/>
      <c r="J36" s="18"/>
      <c r="K36" s="20"/>
      <c r="L36" s="2"/>
      <c r="M36" s="2"/>
      <c r="N36" s="2"/>
      <c r="O36" s="2"/>
      <c r="P36" s="2"/>
      <c r="Q36" s="2"/>
      <c r="R36" s="2"/>
      <c r="S36" s="2"/>
      <c r="T36" s="2"/>
      <c r="U36" s="2"/>
      <c r="V36" s="2"/>
      <c r="W36" s="2"/>
      <c r="X36" s="2"/>
      <c r="Y36" s="2"/>
      <c r="Z36" s="2"/>
    </row>
    <row r="37" ht="9.75" customHeight="1">
      <c r="A37" s="14"/>
      <c r="B37" s="2"/>
      <c r="C37" s="2"/>
      <c r="D37" s="2"/>
      <c r="E37" s="2"/>
      <c r="F37" s="18"/>
      <c r="G37" s="18"/>
      <c r="H37" s="18"/>
      <c r="I37" s="18"/>
      <c r="J37" s="18"/>
      <c r="K37" s="20"/>
      <c r="L37" s="2"/>
      <c r="M37" s="2"/>
      <c r="N37" s="2"/>
      <c r="O37" s="2"/>
      <c r="P37" s="2"/>
      <c r="Q37" s="2"/>
      <c r="R37" s="2"/>
      <c r="S37" s="2"/>
      <c r="T37" s="2"/>
      <c r="U37" s="2"/>
      <c r="V37" s="2"/>
      <c r="W37" s="2"/>
      <c r="X37" s="2"/>
      <c r="Y37" s="2"/>
      <c r="Z37" s="2"/>
    </row>
    <row r="38" ht="15.75" customHeight="1">
      <c r="A38" s="14"/>
      <c r="B38" s="70" t="s">
        <v>104</v>
      </c>
      <c r="C38" s="2"/>
      <c r="D38" s="23"/>
      <c r="E38" s="2"/>
      <c r="F38" s="10"/>
      <c r="G38" s="10"/>
      <c r="H38" s="10"/>
      <c r="I38" s="10"/>
      <c r="J38" s="10"/>
      <c r="K38" s="20"/>
      <c r="L38" s="2"/>
      <c r="M38" s="2"/>
      <c r="N38" s="2"/>
      <c r="O38" s="2"/>
      <c r="P38" s="2"/>
      <c r="Q38" s="2"/>
      <c r="R38" s="2"/>
      <c r="S38" s="2"/>
      <c r="T38" s="2"/>
      <c r="U38" s="2"/>
      <c r="V38" s="2"/>
      <c r="W38" s="2"/>
      <c r="X38" s="2"/>
      <c r="Y38" s="2"/>
      <c r="Z38" s="2"/>
    </row>
    <row r="39" ht="15.75" customHeight="1">
      <c r="A39" s="14"/>
      <c r="B39" s="49"/>
      <c r="C39" s="2"/>
      <c r="D39" s="2"/>
      <c r="E39" s="2"/>
      <c r="F39" s="18"/>
      <c r="G39" s="18"/>
      <c r="H39" s="18"/>
      <c r="I39" s="18"/>
      <c r="J39" s="18"/>
      <c r="K39" s="20"/>
      <c r="L39" s="2"/>
      <c r="M39" s="2"/>
      <c r="N39" s="2"/>
      <c r="O39" s="2"/>
      <c r="P39" s="2"/>
      <c r="Q39" s="2"/>
      <c r="R39" s="2"/>
      <c r="S39" s="2"/>
      <c r="T39" s="2"/>
      <c r="U39" s="2"/>
      <c r="V39" s="2"/>
      <c r="W39" s="2"/>
      <c r="X39" s="2"/>
      <c r="Y39" s="2"/>
      <c r="Z39" s="2"/>
    </row>
    <row r="40" ht="15.75" customHeight="1">
      <c r="A40" s="14"/>
      <c r="B40" s="49"/>
      <c r="C40" s="2"/>
      <c r="D40" s="2"/>
      <c r="E40" s="2"/>
      <c r="F40" s="18"/>
      <c r="G40" s="18"/>
      <c r="H40" s="18"/>
      <c r="I40" s="18"/>
      <c r="J40" s="18"/>
      <c r="K40" s="20"/>
      <c r="L40" s="2"/>
      <c r="M40" s="2"/>
      <c r="N40" s="2"/>
      <c r="O40" s="2"/>
      <c r="P40" s="2"/>
      <c r="Q40" s="2"/>
      <c r="R40" s="2"/>
      <c r="S40" s="2"/>
      <c r="T40" s="2"/>
      <c r="U40" s="2"/>
      <c r="V40" s="2"/>
      <c r="W40" s="2"/>
      <c r="X40" s="2"/>
      <c r="Y40" s="2"/>
      <c r="Z40" s="2"/>
    </row>
    <row r="41" ht="15.75" customHeight="1">
      <c r="A41" s="14"/>
      <c r="B41" s="53"/>
      <c r="C41" s="2"/>
      <c r="D41" s="2"/>
      <c r="E41" s="2"/>
      <c r="F41" s="18"/>
      <c r="G41" s="18"/>
      <c r="H41" s="18"/>
      <c r="I41" s="18"/>
      <c r="J41" s="18"/>
      <c r="K41" s="20"/>
      <c r="L41" s="2"/>
      <c r="M41" s="2"/>
      <c r="N41" s="2"/>
      <c r="O41" s="2"/>
      <c r="P41" s="2"/>
      <c r="Q41" s="2"/>
      <c r="R41" s="2"/>
      <c r="S41" s="2"/>
      <c r="T41" s="2"/>
      <c r="U41" s="2"/>
      <c r="V41" s="2"/>
      <c r="W41" s="2"/>
      <c r="X41" s="2"/>
      <c r="Y41" s="2"/>
      <c r="Z41" s="2"/>
    </row>
    <row r="42" ht="9.75" customHeight="1">
      <c r="A42" s="14"/>
      <c r="B42" s="2"/>
      <c r="C42" s="2"/>
      <c r="D42" s="2"/>
      <c r="E42" s="2"/>
      <c r="F42" s="18"/>
      <c r="G42" s="18"/>
      <c r="H42" s="18"/>
      <c r="I42" s="18"/>
      <c r="J42" s="18"/>
      <c r="K42" s="20"/>
      <c r="L42" s="2"/>
      <c r="M42" s="2"/>
      <c r="N42" s="2"/>
      <c r="O42" s="2"/>
      <c r="P42" s="2"/>
      <c r="Q42" s="2"/>
      <c r="R42" s="2"/>
      <c r="S42" s="2"/>
      <c r="T42" s="2"/>
      <c r="U42" s="2"/>
      <c r="V42" s="2"/>
      <c r="W42" s="2"/>
      <c r="X42" s="2"/>
      <c r="Y42" s="2"/>
      <c r="Z42" s="2"/>
    </row>
    <row r="43" ht="15.75" customHeight="1">
      <c r="A43" s="14"/>
      <c r="B43" s="70" t="s">
        <v>115</v>
      </c>
      <c r="C43" s="2"/>
      <c r="D43" s="23"/>
      <c r="E43" s="2"/>
      <c r="F43" s="10"/>
      <c r="G43" s="10"/>
      <c r="H43" s="10"/>
      <c r="I43" s="10"/>
      <c r="J43" s="10"/>
      <c r="K43" s="20"/>
      <c r="L43" s="2"/>
      <c r="M43" s="2"/>
      <c r="N43" s="2"/>
      <c r="O43" s="2"/>
      <c r="P43" s="2"/>
      <c r="Q43" s="2"/>
      <c r="R43" s="2"/>
      <c r="S43" s="2"/>
      <c r="T43" s="2"/>
      <c r="U43" s="2"/>
      <c r="V43" s="2"/>
      <c r="W43" s="2"/>
      <c r="X43" s="2"/>
      <c r="Y43" s="2"/>
      <c r="Z43" s="2"/>
    </row>
    <row r="44" ht="15.75" customHeight="1">
      <c r="A44" s="14"/>
      <c r="B44" s="49"/>
      <c r="C44" s="2"/>
      <c r="D44" s="2"/>
      <c r="E44" s="2"/>
      <c r="F44" s="18"/>
      <c r="G44" s="18"/>
      <c r="H44" s="18"/>
      <c r="I44" s="18"/>
      <c r="J44" s="18"/>
      <c r="K44" s="20"/>
      <c r="L44" s="2"/>
      <c r="M44" s="2"/>
      <c r="N44" s="2"/>
      <c r="O44" s="2"/>
      <c r="P44" s="2"/>
      <c r="Q44" s="2"/>
      <c r="R44" s="2"/>
      <c r="S44" s="2"/>
      <c r="T44" s="2"/>
      <c r="U44" s="2"/>
      <c r="V44" s="2"/>
      <c r="W44" s="2"/>
      <c r="X44" s="2"/>
      <c r="Y44" s="2"/>
      <c r="Z44" s="2"/>
    </row>
    <row r="45" ht="15.75" customHeight="1">
      <c r="A45" s="14"/>
      <c r="B45" s="49"/>
      <c r="C45" s="2"/>
      <c r="D45" s="2"/>
      <c r="E45" s="2"/>
      <c r="F45" s="18"/>
      <c r="G45" s="18"/>
      <c r="H45" s="18"/>
      <c r="I45" s="18"/>
      <c r="J45" s="18"/>
      <c r="K45" s="20"/>
      <c r="L45" s="2"/>
      <c r="M45" s="2"/>
      <c r="N45" s="2"/>
      <c r="O45" s="2"/>
      <c r="P45" s="2"/>
      <c r="Q45" s="2"/>
      <c r="R45" s="2"/>
      <c r="S45" s="2"/>
      <c r="T45" s="2"/>
      <c r="U45" s="2"/>
      <c r="V45" s="2"/>
      <c r="W45" s="2"/>
      <c r="X45" s="2"/>
      <c r="Y45" s="2"/>
      <c r="Z45" s="2"/>
    </row>
    <row r="46" ht="15.75" customHeight="1">
      <c r="A46" s="14"/>
      <c r="B46" s="53"/>
      <c r="C46" s="2"/>
      <c r="D46" s="2"/>
      <c r="E46" s="2"/>
      <c r="F46" s="18"/>
      <c r="G46" s="18"/>
      <c r="H46" s="18"/>
      <c r="I46" s="18"/>
      <c r="J46" s="18"/>
      <c r="K46" s="20"/>
      <c r="L46" s="2"/>
      <c r="M46" s="2"/>
      <c r="N46" s="2"/>
      <c r="O46" s="2"/>
      <c r="P46" s="2"/>
      <c r="Q46" s="2"/>
      <c r="R46" s="2"/>
      <c r="S46" s="2"/>
      <c r="T46" s="2"/>
      <c r="U46" s="2"/>
      <c r="V46" s="2"/>
      <c r="W46" s="2"/>
      <c r="X46" s="2"/>
      <c r="Y46" s="2"/>
      <c r="Z46" s="2"/>
    </row>
    <row r="47" ht="9.75" customHeight="1">
      <c r="A47" s="14"/>
      <c r="B47" s="2"/>
      <c r="C47" s="2"/>
      <c r="D47" s="2"/>
      <c r="E47" s="2"/>
      <c r="F47" s="18"/>
      <c r="G47" s="18"/>
      <c r="H47" s="18"/>
      <c r="I47" s="18"/>
      <c r="J47" s="18"/>
      <c r="K47" s="20"/>
      <c r="L47" s="2"/>
      <c r="M47" s="2"/>
      <c r="N47" s="2"/>
      <c r="O47" s="2"/>
      <c r="P47" s="2"/>
      <c r="Q47" s="2"/>
      <c r="R47" s="2"/>
      <c r="S47" s="2"/>
      <c r="T47" s="2"/>
      <c r="U47" s="2"/>
      <c r="V47" s="2"/>
      <c r="W47" s="2"/>
      <c r="X47" s="2"/>
      <c r="Y47" s="2"/>
      <c r="Z47" s="2"/>
    </row>
    <row r="48" ht="16.5" customHeight="1">
      <c r="A48" s="14"/>
      <c r="B48" s="70" t="s">
        <v>106</v>
      </c>
      <c r="C48" s="2"/>
      <c r="D48" s="23"/>
      <c r="E48" s="2"/>
      <c r="F48" s="10"/>
      <c r="G48" s="10"/>
      <c r="H48" s="10"/>
      <c r="I48" s="10"/>
      <c r="J48" s="10"/>
      <c r="K48" s="20"/>
      <c r="L48" s="2"/>
      <c r="M48" s="2"/>
      <c r="N48" s="2"/>
      <c r="O48" s="2"/>
      <c r="P48" s="2"/>
      <c r="Q48" s="2"/>
      <c r="R48" s="2"/>
      <c r="S48" s="2"/>
      <c r="T48" s="2"/>
      <c r="U48" s="2"/>
      <c r="V48" s="2"/>
      <c r="W48" s="2"/>
      <c r="X48" s="2"/>
      <c r="Y48" s="2"/>
      <c r="Z48" s="2"/>
    </row>
    <row r="49" ht="16.5" customHeight="1">
      <c r="A49" s="14"/>
      <c r="B49" s="49"/>
      <c r="C49" s="2"/>
      <c r="D49" s="2"/>
      <c r="E49" s="2"/>
      <c r="F49" s="18"/>
      <c r="G49" s="18"/>
      <c r="H49" s="18"/>
      <c r="I49" s="18"/>
      <c r="J49" s="18"/>
      <c r="K49" s="20"/>
      <c r="L49" s="2"/>
      <c r="M49" s="2"/>
      <c r="N49" s="2"/>
      <c r="O49" s="2"/>
      <c r="P49" s="2"/>
      <c r="Q49" s="2"/>
      <c r="R49" s="2"/>
      <c r="S49" s="2"/>
      <c r="T49" s="2"/>
      <c r="U49" s="2"/>
      <c r="V49" s="2"/>
      <c r="W49" s="2"/>
      <c r="X49" s="2"/>
      <c r="Y49" s="2"/>
      <c r="Z49" s="2"/>
    </row>
    <row r="50" ht="16.5" customHeight="1">
      <c r="A50" s="14"/>
      <c r="B50" s="49"/>
      <c r="C50" s="2"/>
      <c r="D50" s="2"/>
      <c r="E50" s="2"/>
      <c r="F50" s="18"/>
      <c r="G50" s="18"/>
      <c r="H50" s="18"/>
      <c r="I50" s="18"/>
      <c r="J50" s="18"/>
      <c r="K50" s="20"/>
      <c r="L50" s="2"/>
      <c r="M50" s="2"/>
      <c r="N50" s="2"/>
      <c r="O50" s="2"/>
      <c r="P50" s="2"/>
      <c r="Q50" s="2"/>
      <c r="R50" s="2"/>
      <c r="S50" s="2"/>
      <c r="T50" s="2"/>
      <c r="U50" s="2"/>
      <c r="V50" s="2"/>
      <c r="W50" s="2"/>
      <c r="X50" s="2"/>
      <c r="Y50" s="2"/>
      <c r="Z50" s="2"/>
    </row>
    <row r="51" ht="16.5" customHeight="1">
      <c r="A51" s="14"/>
      <c r="B51" s="53"/>
      <c r="C51" s="2"/>
      <c r="D51" s="2"/>
      <c r="E51" s="2"/>
      <c r="F51" s="18"/>
      <c r="G51" s="18"/>
      <c r="H51" s="18"/>
      <c r="I51" s="18"/>
      <c r="J51" s="18"/>
      <c r="K51" s="20"/>
      <c r="L51" s="2"/>
      <c r="M51" s="2"/>
      <c r="N51" s="2"/>
      <c r="O51" s="2"/>
      <c r="P51" s="2"/>
      <c r="Q51" s="2"/>
      <c r="R51" s="2"/>
      <c r="S51" s="2"/>
      <c r="T51" s="2"/>
      <c r="U51" s="2"/>
      <c r="V51" s="2"/>
      <c r="W51" s="2"/>
      <c r="X51" s="2"/>
      <c r="Y51" s="2"/>
      <c r="Z51" s="2"/>
    </row>
    <row r="52" ht="9.75" customHeight="1">
      <c r="A52" s="14"/>
      <c r="B52" s="2"/>
      <c r="C52" s="2"/>
      <c r="D52" s="2"/>
      <c r="E52" s="2"/>
      <c r="F52" s="18"/>
      <c r="G52" s="18"/>
      <c r="H52" s="18"/>
      <c r="I52" s="18"/>
      <c r="J52" s="18"/>
      <c r="K52" s="20"/>
      <c r="L52" s="2"/>
      <c r="M52" s="2"/>
      <c r="N52" s="2"/>
      <c r="O52" s="2"/>
      <c r="P52" s="2"/>
      <c r="Q52" s="2"/>
      <c r="R52" s="2"/>
      <c r="S52" s="2"/>
      <c r="T52" s="2"/>
      <c r="U52" s="2"/>
      <c r="V52" s="2"/>
      <c r="W52" s="2"/>
      <c r="X52" s="2"/>
      <c r="Y52" s="2"/>
      <c r="Z52" s="2"/>
    </row>
    <row r="53" ht="15.75" customHeight="1">
      <c r="A53" s="14"/>
      <c r="B53" s="71" t="s">
        <v>116</v>
      </c>
      <c r="C53" s="2"/>
      <c r="D53" s="23"/>
      <c r="E53" s="2"/>
      <c r="F53" s="10"/>
      <c r="G53" s="10"/>
      <c r="H53" s="10"/>
      <c r="I53" s="10"/>
      <c r="J53" s="10"/>
      <c r="K53" s="20"/>
      <c r="L53" s="2"/>
      <c r="M53" s="2"/>
      <c r="N53" s="68">
        <f>D53+D59</f>
        <v>0</v>
      </c>
      <c r="O53" s="2"/>
      <c r="P53" s="2"/>
      <c r="Q53" s="2"/>
      <c r="R53" s="2"/>
      <c r="S53" s="2"/>
      <c r="T53" s="2"/>
      <c r="U53" s="2"/>
      <c r="V53" s="2"/>
      <c r="W53" s="2"/>
      <c r="X53" s="2"/>
      <c r="Y53" s="2"/>
      <c r="Z53" s="2"/>
    </row>
    <row r="54" ht="15.75" customHeight="1">
      <c r="A54" s="14"/>
      <c r="B54" s="49"/>
      <c r="C54" s="2"/>
      <c r="D54" s="2"/>
      <c r="E54" s="2"/>
      <c r="F54" s="18"/>
      <c r="G54" s="18"/>
      <c r="H54" s="18"/>
      <c r="I54" s="18"/>
      <c r="J54" s="18"/>
      <c r="K54" s="20"/>
      <c r="L54" s="2"/>
      <c r="M54" s="2"/>
      <c r="N54" s="2"/>
      <c r="O54" s="2"/>
      <c r="P54" s="2"/>
      <c r="Q54" s="2"/>
      <c r="R54" s="2"/>
      <c r="S54" s="2"/>
      <c r="T54" s="2"/>
      <c r="U54" s="2"/>
      <c r="V54" s="2"/>
      <c r="W54" s="2"/>
      <c r="X54" s="2"/>
      <c r="Y54" s="2"/>
      <c r="Z54" s="2"/>
    </row>
    <row r="55" ht="15.75" customHeight="1">
      <c r="A55" s="14"/>
      <c r="B55" s="49"/>
      <c r="C55" s="2"/>
      <c r="D55" s="2"/>
      <c r="E55" s="2"/>
      <c r="F55" s="18"/>
      <c r="G55" s="18"/>
      <c r="H55" s="18"/>
      <c r="I55" s="18"/>
      <c r="J55" s="18"/>
      <c r="K55" s="20"/>
      <c r="L55" s="2"/>
      <c r="M55" s="2"/>
      <c r="N55" s="2"/>
      <c r="O55" s="2"/>
      <c r="P55" s="2"/>
      <c r="Q55" s="2"/>
      <c r="R55" s="2"/>
      <c r="S55" s="2"/>
      <c r="T55" s="2"/>
      <c r="U55" s="2"/>
      <c r="V55" s="2"/>
      <c r="W55" s="2"/>
      <c r="X55" s="2"/>
      <c r="Y55" s="2"/>
      <c r="Z55" s="2"/>
    </row>
    <row r="56" ht="15.75" customHeight="1">
      <c r="A56" s="14"/>
      <c r="B56" s="49"/>
      <c r="C56" s="2"/>
      <c r="D56" s="2"/>
      <c r="E56" s="2"/>
      <c r="F56" s="18"/>
      <c r="G56" s="18"/>
      <c r="H56" s="18"/>
      <c r="I56" s="18"/>
      <c r="J56" s="18"/>
      <c r="K56" s="20"/>
      <c r="L56" s="2"/>
      <c r="M56" s="2"/>
      <c r="N56" s="2"/>
      <c r="O56" s="2"/>
      <c r="P56" s="2"/>
      <c r="Q56" s="2"/>
      <c r="R56" s="2"/>
      <c r="S56" s="2"/>
      <c r="T56" s="2"/>
      <c r="U56" s="2"/>
      <c r="V56" s="2"/>
      <c r="W56" s="2"/>
      <c r="X56" s="2"/>
      <c r="Y56" s="2"/>
      <c r="Z56" s="2"/>
    </row>
    <row r="57" ht="15.75" customHeight="1">
      <c r="A57" s="14"/>
      <c r="B57" s="53"/>
      <c r="C57" s="2"/>
      <c r="D57" s="2"/>
      <c r="E57" s="2"/>
      <c r="F57" s="18"/>
      <c r="G57" s="18"/>
      <c r="H57" s="18"/>
      <c r="I57" s="18"/>
      <c r="J57" s="18"/>
      <c r="K57" s="20"/>
      <c r="L57" s="2"/>
      <c r="M57" s="2"/>
      <c r="N57" s="2"/>
      <c r="O57" s="2"/>
      <c r="P57" s="2"/>
      <c r="Q57" s="2"/>
      <c r="R57" s="2"/>
      <c r="S57" s="2"/>
      <c r="T57" s="2"/>
      <c r="U57" s="2"/>
      <c r="V57" s="2"/>
      <c r="W57" s="2"/>
      <c r="X57" s="2"/>
      <c r="Y57" s="2"/>
      <c r="Z57" s="2"/>
    </row>
    <row r="58" ht="9.75" customHeight="1">
      <c r="A58" s="14"/>
      <c r="B58" s="2"/>
      <c r="C58" s="2"/>
      <c r="D58" s="2"/>
      <c r="E58" s="2"/>
      <c r="F58" s="18"/>
      <c r="G58" s="18"/>
      <c r="H58" s="18"/>
      <c r="I58" s="18"/>
      <c r="J58" s="18"/>
      <c r="K58" s="20"/>
      <c r="L58" s="2"/>
      <c r="M58" s="2"/>
      <c r="N58" s="2"/>
      <c r="O58" s="2"/>
      <c r="P58" s="2"/>
      <c r="Q58" s="2"/>
      <c r="R58" s="2"/>
      <c r="S58" s="2"/>
      <c r="T58" s="2"/>
      <c r="U58" s="2"/>
      <c r="V58" s="2"/>
      <c r="W58" s="2"/>
      <c r="X58" s="2"/>
      <c r="Y58" s="2"/>
      <c r="Z58" s="2"/>
    </row>
    <row r="59" ht="15.75" customHeight="1">
      <c r="A59" s="14"/>
      <c r="B59" s="71" t="s">
        <v>117</v>
      </c>
      <c r="C59" s="2"/>
      <c r="D59" s="23"/>
      <c r="E59" s="2"/>
      <c r="F59" s="66"/>
      <c r="G59" s="66"/>
      <c r="H59" s="66"/>
      <c r="I59" s="66"/>
      <c r="J59" s="66"/>
      <c r="K59" s="20"/>
      <c r="L59" s="2"/>
      <c r="M59" s="2"/>
      <c r="N59" s="2"/>
      <c r="O59" s="2"/>
      <c r="P59" s="2"/>
      <c r="Q59" s="2"/>
      <c r="R59" s="2"/>
      <c r="S59" s="2"/>
      <c r="T59" s="2"/>
      <c r="U59" s="2"/>
      <c r="V59" s="2"/>
      <c r="W59" s="2"/>
      <c r="X59" s="2"/>
      <c r="Y59" s="2"/>
      <c r="Z59" s="2"/>
    </row>
    <row r="60" ht="15.75" customHeight="1">
      <c r="A60" s="14"/>
      <c r="B60" s="49"/>
      <c r="C60" s="2"/>
      <c r="D60" s="2"/>
      <c r="E60" s="2"/>
      <c r="F60" s="18"/>
      <c r="G60" s="18"/>
      <c r="H60" s="18"/>
      <c r="I60" s="18"/>
      <c r="J60" s="18"/>
      <c r="K60" s="20"/>
      <c r="L60" s="2"/>
      <c r="M60" s="2"/>
      <c r="N60" s="2"/>
      <c r="O60" s="2"/>
      <c r="P60" s="2"/>
      <c r="Q60" s="2"/>
      <c r="R60" s="2"/>
      <c r="S60" s="2"/>
      <c r="T60" s="2"/>
      <c r="U60" s="2"/>
      <c r="V60" s="2"/>
      <c r="W60" s="2"/>
      <c r="X60" s="2"/>
      <c r="Y60" s="2"/>
      <c r="Z60" s="2"/>
    </row>
    <row r="61" ht="15.75" customHeight="1">
      <c r="A61" s="14"/>
      <c r="B61" s="49"/>
      <c r="C61" s="2"/>
      <c r="D61" s="2"/>
      <c r="E61" s="2"/>
      <c r="F61" s="18"/>
      <c r="G61" s="18"/>
      <c r="H61" s="18"/>
      <c r="I61" s="18"/>
      <c r="J61" s="18"/>
      <c r="K61" s="20"/>
      <c r="L61" s="2"/>
      <c r="M61" s="2"/>
      <c r="N61" s="2"/>
      <c r="O61" s="2"/>
      <c r="P61" s="2"/>
      <c r="Q61" s="2"/>
      <c r="R61" s="2"/>
      <c r="S61" s="2"/>
      <c r="T61" s="2"/>
      <c r="U61" s="2"/>
      <c r="V61" s="2"/>
      <c r="W61" s="2"/>
      <c r="X61" s="2"/>
      <c r="Y61" s="2"/>
      <c r="Z61" s="2"/>
    </row>
    <row r="62" ht="15.75" customHeight="1">
      <c r="A62" s="14"/>
      <c r="B62" s="49"/>
      <c r="C62" s="2"/>
      <c r="D62" s="2"/>
      <c r="E62" s="2"/>
      <c r="F62" s="18"/>
      <c r="G62" s="18"/>
      <c r="H62" s="18"/>
      <c r="I62" s="18"/>
      <c r="J62" s="18"/>
      <c r="K62" s="20"/>
      <c r="L62" s="2"/>
      <c r="M62" s="2"/>
      <c r="N62" s="2"/>
      <c r="O62" s="2"/>
      <c r="P62" s="2"/>
      <c r="Q62" s="2"/>
      <c r="R62" s="2"/>
      <c r="S62" s="2"/>
      <c r="T62" s="2"/>
      <c r="U62" s="2"/>
      <c r="V62" s="2"/>
      <c r="W62" s="2"/>
      <c r="X62" s="2"/>
      <c r="Y62" s="2"/>
      <c r="Z62" s="2"/>
    </row>
    <row r="63" ht="15.75" customHeight="1">
      <c r="A63" s="14"/>
      <c r="B63" s="53"/>
      <c r="C63" s="2"/>
      <c r="D63" s="2"/>
      <c r="E63" s="2"/>
      <c r="F63" s="18"/>
      <c r="G63" s="18"/>
      <c r="H63" s="18"/>
      <c r="I63" s="18"/>
      <c r="J63" s="18"/>
      <c r="K63" s="20"/>
      <c r="L63" s="2"/>
      <c r="M63" s="2"/>
      <c r="N63" s="2"/>
      <c r="O63" s="2"/>
      <c r="P63" s="2"/>
      <c r="Q63" s="2"/>
      <c r="R63" s="2"/>
      <c r="S63" s="2"/>
      <c r="T63" s="2"/>
      <c r="U63" s="2"/>
      <c r="V63" s="2"/>
      <c r="W63" s="2"/>
      <c r="X63" s="2"/>
      <c r="Y63" s="2"/>
      <c r="Z63" s="2"/>
    </row>
    <row r="64" ht="3.75" customHeight="1">
      <c r="A64" s="14"/>
      <c r="B64" s="2"/>
      <c r="C64" s="2"/>
      <c r="D64" s="2"/>
      <c r="E64" s="2"/>
      <c r="F64" s="10"/>
      <c r="G64" s="10"/>
      <c r="H64" s="10"/>
      <c r="I64" s="10"/>
      <c r="J64" s="2"/>
      <c r="K64" s="20"/>
      <c r="L64" s="2"/>
      <c r="M64" s="2"/>
      <c r="N64" s="2"/>
      <c r="O64" s="2"/>
      <c r="P64" s="2"/>
      <c r="Q64" s="2"/>
      <c r="R64" s="2"/>
      <c r="S64" s="2"/>
      <c r="T64" s="2"/>
      <c r="U64" s="2"/>
      <c r="V64" s="2"/>
      <c r="W64" s="2"/>
      <c r="X64" s="2"/>
      <c r="Y64" s="2"/>
      <c r="Z64" s="2"/>
    </row>
    <row r="65" ht="2.25" customHeight="1">
      <c r="A65" s="26"/>
      <c r="B65" s="18"/>
      <c r="C65" s="18"/>
      <c r="D65" s="18"/>
      <c r="E65" s="18"/>
      <c r="F65" s="18"/>
      <c r="G65" s="18"/>
      <c r="H65" s="18"/>
      <c r="I65" s="18"/>
      <c r="J65" s="18"/>
      <c r="K65" s="28"/>
      <c r="L65" s="2"/>
      <c r="M65" s="2"/>
      <c r="N65" s="2"/>
      <c r="O65" s="2"/>
      <c r="P65" s="2"/>
      <c r="Q65" s="2"/>
      <c r="R65" s="2"/>
      <c r="S65" s="2"/>
      <c r="T65" s="2"/>
      <c r="U65" s="2"/>
      <c r="V65" s="2"/>
      <c r="W65" s="2"/>
      <c r="X65" s="2"/>
      <c r="Y65" s="2"/>
      <c r="Z65" s="2"/>
    </row>
    <row r="66" ht="12.75" customHeight="1">
      <c r="A66" s="2"/>
      <c r="B66" s="2"/>
      <c r="C66" s="2"/>
      <c r="D66" s="2"/>
      <c r="E66" s="2"/>
      <c r="F66" s="10"/>
      <c r="G66" s="10"/>
      <c r="H66" s="10"/>
      <c r="I66" s="10"/>
      <c r="J66" s="2"/>
      <c r="K66" s="2"/>
      <c r="L66" s="2"/>
      <c r="M66" s="2"/>
      <c r="N66" s="2"/>
      <c r="O66" s="2"/>
      <c r="P66" s="2"/>
      <c r="Q66" s="2"/>
      <c r="R66" s="2"/>
      <c r="S66" s="2"/>
      <c r="T66" s="2"/>
      <c r="U66" s="2"/>
      <c r="V66" s="2"/>
      <c r="W66" s="2"/>
      <c r="X66" s="2"/>
      <c r="Y66" s="2"/>
      <c r="Z66" s="2"/>
    </row>
    <row r="67" ht="13.5" customHeight="1">
      <c r="A67" s="2" t="s">
        <v>118</v>
      </c>
      <c r="B67" s="2"/>
      <c r="C67" s="2"/>
      <c r="D67" s="2"/>
      <c r="E67" s="2"/>
      <c r="F67" s="18"/>
      <c r="G67" s="18"/>
      <c r="H67" s="18"/>
      <c r="I67" s="18"/>
      <c r="J67" s="2"/>
      <c r="K67" s="2"/>
      <c r="L67" s="2"/>
      <c r="M67" s="2"/>
      <c r="N67" s="2"/>
      <c r="O67" s="2"/>
      <c r="P67" s="2"/>
      <c r="Q67" s="2"/>
      <c r="R67" s="2"/>
      <c r="S67" s="2"/>
      <c r="T67" s="2"/>
      <c r="U67" s="2"/>
      <c r="V67" s="2"/>
      <c r="W67" s="2"/>
      <c r="X67" s="2"/>
      <c r="Y67" s="2"/>
      <c r="Z67" s="2"/>
    </row>
    <row r="68" ht="2.25" customHeight="1">
      <c r="A68" s="9"/>
      <c r="B68" s="10"/>
      <c r="C68" s="10"/>
      <c r="D68" s="10"/>
      <c r="E68" s="10"/>
      <c r="F68" s="10"/>
      <c r="G68" s="10"/>
      <c r="H68" s="10"/>
      <c r="I68" s="10"/>
      <c r="J68" s="10"/>
      <c r="K68" s="13"/>
      <c r="L68" s="2"/>
      <c r="M68" s="2"/>
      <c r="N68" s="2"/>
      <c r="O68" s="2"/>
      <c r="P68" s="2"/>
      <c r="Q68" s="2"/>
      <c r="R68" s="2"/>
      <c r="S68" s="2"/>
      <c r="T68" s="2"/>
      <c r="U68" s="2"/>
      <c r="V68" s="2"/>
      <c r="W68" s="2"/>
      <c r="X68" s="2"/>
      <c r="Y68" s="2"/>
      <c r="Z68" s="2"/>
    </row>
    <row r="69" ht="3.75" customHeight="1">
      <c r="A69" s="14"/>
      <c r="B69" s="2"/>
      <c r="C69" s="2"/>
      <c r="D69" s="2"/>
      <c r="E69" s="2"/>
      <c r="F69" s="2"/>
      <c r="G69" s="2"/>
      <c r="H69" s="2"/>
      <c r="I69" s="2"/>
      <c r="J69" s="2"/>
      <c r="K69" s="20"/>
      <c r="L69" s="2"/>
      <c r="M69" s="2"/>
      <c r="N69" s="2"/>
      <c r="O69" s="2"/>
      <c r="P69" s="2"/>
      <c r="Q69" s="2"/>
      <c r="R69" s="2"/>
      <c r="S69" s="2"/>
      <c r="T69" s="2"/>
      <c r="U69" s="2"/>
      <c r="V69" s="2"/>
      <c r="W69" s="2"/>
      <c r="X69" s="2"/>
      <c r="Y69" s="2"/>
      <c r="Z69" s="2"/>
    </row>
    <row r="70" ht="12.75" customHeight="1">
      <c r="A70" s="14" t="s">
        <v>110</v>
      </c>
      <c r="B70" s="2"/>
      <c r="C70" s="2"/>
      <c r="D70" s="2"/>
      <c r="E70" s="2"/>
      <c r="F70" s="2"/>
      <c r="G70" s="6" t="s">
        <v>111</v>
      </c>
      <c r="H70" s="6" t="s">
        <v>112</v>
      </c>
      <c r="I70" s="6" t="s">
        <v>113</v>
      </c>
      <c r="J70" s="6"/>
      <c r="K70" s="20"/>
      <c r="L70" s="2"/>
      <c r="M70" s="2"/>
      <c r="N70" s="2"/>
      <c r="O70" s="2"/>
      <c r="P70" s="2"/>
      <c r="Q70" s="2"/>
      <c r="R70" s="2"/>
      <c r="S70" s="2"/>
      <c r="T70" s="2"/>
      <c r="U70" s="2"/>
      <c r="V70" s="2"/>
      <c r="W70" s="2"/>
      <c r="X70" s="2"/>
      <c r="Y70" s="2"/>
      <c r="Z70" s="2"/>
    </row>
    <row r="71" ht="3.75" customHeight="1">
      <c r="A71" s="14"/>
      <c r="B71" s="2"/>
      <c r="C71" s="2"/>
      <c r="D71" s="2"/>
      <c r="E71" s="2"/>
      <c r="F71" s="2"/>
      <c r="G71" s="2"/>
      <c r="H71" s="2"/>
      <c r="I71" s="2"/>
      <c r="J71" s="2"/>
      <c r="K71" s="20"/>
      <c r="L71" s="2"/>
      <c r="M71" s="2"/>
      <c r="N71" s="2"/>
      <c r="O71" s="2"/>
      <c r="P71" s="2"/>
      <c r="Q71" s="2"/>
      <c r="R71" s="2"/>
      <c r="S71" s="2"/>
      <c r="T71" s="2"/>
      <c r="U71" s="2"/>
      <c r="V71" s="2"/>
      <c r="W71" s="2"/>
      <c r="X71" s="2"/>
      <c r="Y71" s="2"/>
      <c r="Z71" s="2"/>
    </row>
    <row r="72" ht="12.75" customHeight="1">
      <c r="A72" s="14"/>
      <c r="B72" s="2"/>
      <c r="C72" s="2"/>
      <c r="D72" s="2"/>
      <c r="E72" s="2"/>
      <c r="F72" s="2"/>
      <c r="G72" s="72" t="str">
        <f>IF(N8+N13+N33+N53=0,"x","-")</f>
        <v>x</v>
      </c>
      <c r="H72" s="72" t="str">
        <f>IF(AND(G72="-",I72="-",J72="-"),"x","-")</f>
        <v>-</v>
      </c>
      <c r="I72" s="72" t="str">
        <f>IF(OR((AND(D33=1,J72="-")),(AND(N13=3,AND(N33&gt;0,N33&lt;4))),(AND(N13=2,N33=3))),"x","-")</f>
        <v>-</v>
      </c>
      <c r="J72" s="72" t="str">
        <f>IF(OR((N8=1),(N13=4),(AND(N13=3,N33=4))),"x","-")</f>
        <v>-</v>
      </c>
      <c r="K72" s="20"/>
      <c r="L72" s="2"/>
      <c r="M72" s="2"/>
      <c r="N72" s="2"/>
      <c r="O72" s="2"/>
      <c r="P72" s="2"/>
      <c r="Q72" s="2"/>
      <c r="R72" s="2"/>
      <c r="S72" s="2"/>
      <c r="T72" s="2"/>
      <c r="U72" s="2"/>
      <c r="V72" s="2"/>
      <c r="W72" s="2"/>
      <c r="X72" s="2"/>
      <c r="Y72" s="2"/>
      <c r="Z72" s="2"/>
    </row>
    <row r="73" ht="3.75" customHeight="1">
      <c r="A73" s="14"/>
      <c r="B73" s="2"/>
      <c r="C73" s="2"/>
      <c r="D73" s="2"/>
      <c r="E73" s="2"/>
      <c r="F73" s="2"/>
      <c r="G73" s="2"/>
      <c r="H73" s="2"/>
      <c r="I73" s="2"/>
      <c r="J73" s="2"/>
      <c r="K73" s="20"/>
      <c r="L73" s="2"/>
      <c r="M73" s="2"/>
      <c r="N73" s="2"/>
      <c r="O73" s="2"/>
      <c r="P73" s="2"/>
      <c r="Q73" s="2"/>
      <c r="R73" s="2"/>
      <c r="S73" s="2"/>
      <c r="T73" s="2"/>
      <c r="U73" s="2"/>
      <c r="V73" s="2"/>
      <c r="W73" s="2"/>
      <c r="X73" s="2"/>
      <c r="Y73" s="2"/>
      <c r="Z73" s="2"/>
    </row>
    <row r="74" ht="2.25" customHeight="1">
      <c r="A74" s="26"/>
      <c r="B74" s="18"/>
      <c r="C74" s="18"/>
      <c r="D74" s="18"/>
      <c r="E74" s="18"/>
      <c r="F74" s="18"/>
      <c r="G74" s="18"/>
      <c r="H74" s="18"/>
      <c r="I74" s="18"/>
      <c r="J74" s="18"/>
      <c r="K74" s="28"/>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B38:B41"/>
    <mergeCell ref="B43:B46"/>
    <mergeCell ref="B48:B51"/>
    <mergeCell ref="B53:B57"/>
    <mergeCell ref="B59:B63"/>
    <mergeCell ref="D5:E5"/>
    <mergeCell ref="B8:B11"/>
    <mergeCell ref="B13:B16"/>
    <mergeCell ref="B18:B21"/>
    <mergeCell ref="B23:B26"/>
    <mergeCell ref="B28:B31"/>
    <mergeCell ref="B33:B36"/>
  </mergeCells>
  <printOptions/>
  <pageMargins bottom="0.75" footer="0.0" header="0.0" left="0.7" right="0.7" top="0.75"/>
  <pageSetup orientation="landscape"/>
  <headerFooter>
    <oddHeader>&amp;LSURVEY CARD&amp;C 2. Consistency Analysis for new buildings</oddHeader>
    <oddFooter>&amp;L000000BTC - Historic Centres Regeneration&amp;R000000 </oddFoot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0.71"/>
    <col customWidth="1" min="3" max="3" width="1.43"/>
    <col customWidth="1" min="4" max="4" width="23.86"/>
    <col customWidth="1" min="5" max="5" width="1.43"/>
    <col customWidth="1" min="6" max="6" width="20.14"/>
    <col customWidth="1" min="7" max="7" width="1.29"/>
    <col customWidth="1" min="8" max="8" width="39.0"/>
    <col customWidth="1" min="9" max="9" width="6.29"/>
    <col customWidth="1" min="10" max="10" width="9.0"/>
    <col customWidth="1" min="11" max="11" width="3.29"/>
    <col customWidth="1" min="12" max="26" width="9.0"/>
  </cols>
  <sheetData>
    <row r="1" ht="13.5" customHeight="1">
      <c r="A1" s="6"/>
      <c r="B1" s="2"/>
      <c r="C1" s="2"/>
      <c r="D1" s="2"/>
      <c r="E1" s="6"/>
      <c r="F1" s="39"/>
      <c r="G1" s="2"/>
      <c r="H1" s="25"/>
      <c r="I1" s="2"/>
      <c r="J1" s="2"/>
      <c r="K1" s="2"/>
      <c r="L1" s="2"/>
      <c r="M1" s="2"/>
      <c r="N1" s="2"/>
      <c r="O1" s="2"/>
      <c r="P1" s="2"/>
      <c r="Q1" s="2"/>
      <c r="R1" s="2"/>
      <c r="S1" s="2"/>
      <c r="T1" s="2"/>
      <c r="U1" s="2"/>
      <c r="V1" s="2"/>
      <c r="W1" s="2"/>
      <c r="X1" s="2"/>
      <c r="Y1" s="2"/>
      <c r="Z1" s="2"/>
    </row>
    <row r="2" ht="13.5" customHeight="1">
      <c r="A2" s="75"/>
      <c r="B2" s="76" t="s">
        <v>119</v>
      </c>
      <c r="C2" s="2"/>
      <c r="D2" s="2"/>
      <c r="E2" s="6"/>
      <c r="F2" s="39"/>
      <c r="G2" s="2"/>
      <c r="H2" s="25"/>
      <c r="I2" s="2"/>
      <c r="J2" s="2"/>
      <c r="K2" s="2"/>
      <c r="L2" s="2"/>
      <c r="M2" s="2"/>
      <c r="N2" s="2"/>
      <c r="O2" s="2"/>
      <c r="P2" s="2"/>
      <c r="Q2" s="2"/>
      <c r="R2" s="2"/>
      <c r="S2" s="2"/>
      <c r="T2" s="2"/>
      <c r="U2" s="2"/>
      <c r="V2" s="2"/>
      <c r="W2" s="2"/>
      <c r="X2" s="2"/>
      <c r="Y2" s="2"/>
      <c r="Z2" s="2"/>
    </row>
    <row r="3">
      <c r="A3" s="75"/>
      <c r="B3" s="2"/>
      <c r="C3" s="2"/>
      <c r="D3" s="2"/>
      <c r="E3" s="6"/>
      <c r="F3" s="39"/>
      <c r="G3" s="2"/>
      <c r="H3" s="25"/>
      <c r="I3" s="2"/>
      <c r="J3" s="2"/>
      <c r="K3" s="2"/>
      <c r="L3" s="2"/>
      <c r="M3" s="2"/>
      <c r="N3" s="2"/>
      <c r="O3" s="2"/>
      <c r="P3" s="2"/>
      <c r="Q3" s="2"/>
      <c r="R3" s="2"/>
      <c r="S3" s="2"/>
      <c r="T3" s="2"/>
      <c r="U3" s="2"/>
      <c r="V3" s="2"/>
      <c r="W3" s="2"/>
      <c r="X3" s="2"/>
      <c r="Y3" s="2"/>
      <c r="Z3" s="2"/>
    </row>
    <row r="4">
      <c r="A4" s="6"/>
      <c r="B4" s="2"/>
      <c r="C4" s="2"/>
      <c r="D4" s="2"/>
      <c r="E4" s="6"/>
      <c r="F4" s="7" t="s">
        <v>120</v>
      </c>
      <c r="G4" s="2"/>
      <c r="H4" s="43" t="s">
        <v>121</v>
      </c>
      <c r="I4" s="2"/>
      <c r="J4" s="2"/>
      <c r="K4" s="2"/>
      <c r="L4" s="2"/>
      <c r="M4" s="2"/>
      <c r="N4" s="2"/>
      <c r="O4" s="2"/>
      <c r="P4" s="2"/>
      <c r="Q4" s="2"/>
      <c r="R4" s="2"/>
      <c r="S4" s="2"/>
      <c r="T4" s="2"/>
      <c r="U4" s="2"/>
      <c r="V4" s="2"/>
      <c r="W4" s="2"/>
      <c r="X4" s="2"/>
      <c r="Y4" s="2"/>
      <c r="Z4" s="2"/>
    </row>
    <row r="5" ht="3.75" customHeight="1">
      <c r="A5" s="9"/>
      <c r="B5" s="10"/>
      <c r="C5" s="10"/>
      <c r="D5" s="10"/>
      <c r="E5" s="10"/>
      <c r="F5" s="12"/>
      <c r="G5" s="10"/>
      <c r="H5" s="10"/>
      <c r="I5" s="10"/>
      <c r="J5" s="10"/>
      <c r="K5" s="13"/>
      <c r="L5" s="2"/>
      <c r="M5" s="2"/>
      <c r="N5" s="2"/>
      <c r="O5" s="2"/>
      <c r="P5" s="2"/>
      <c r="Q5" s="2"/>
      <c r="R5" s="2"/>
      <c r="S5" s="2"/>
      <c r="T5" s="2"/>
      <c r="U5" s="2"/>
      <c r="V5" s="2"/>
      <c r="W5" s="2"/>
      <c r="X5" s="2"/>
      <c r="Y5" s="2"/>
      <c r="Z5" s="2"/>
    </row>
    <row r="6" ht="12.75" customHeight="1">
      <c r="A6" s="77"/>
      <c r="B6" s="78" t="s">
        <v>122</v>
      </c>
      <c r="C6" s="2"/>
      <c r="D6" s="47" t="s">
        <v>123</v>
      </c>
      <c r="E6" s="2"/>
      <c r="F6" s="79" t="s">
        <v>124</v>
      </c>
      <c r="G6" s="2"/>
      <c r="H6" s="18"/>
      <c r="I6" s="2"/>
      <c r="J6" s="2"/>
      <c r="K6" s="20"/>
      <c r="L6" s="2"/>
      <c r="M6" s="2" t="s">
        <v>125</v>
      </c>
      <c r="N6" s="2" t="s">
        <v>126</v>
      </c>
      <c r="O6" s="2" t="s">
        <v>127</v>
      </c>
      <c r="P6" s="2" t="s">
        <v>124</v>
      </c>
      <c r="Q6" s="2" t="s">
        <v>128</v>
      </c>
      <c r="R6" s="2" t="s">
        <v>129</v>
      </c>
      <c r="S6" s="2"/>
      <c r="T6" s="2"/>
      <c r="U6" s="2"/>
      <c r="V6" s="2"/>
      <c r="W6" s="2"/>
      <c r="X6" s="2"/>
      <c r="Y6" s="2"/>
      <c r="Z6" s="2"/>
    </row>
    <row r="7" ht="3.75" customHeight="1">
      <c r="A7" s="77"/>
      <c r="B7" s="49"/>
      <c r="C7" s="2"/>
      <c r="D7" s="2"/>
      <c r="E7" s="2"/>
      <c r="F7" s="80"/>
      <c r="G7" s="2"/>
      <c r="H7" s="2"/>
      <c r="I7" s="2"/>
      <c r="J7" s="2"/>
      <c r="K7" s="20"/>
      <c r="L7" s="2"/>
      <c r="M7" s="2"/>
      <c r="N7" s="2"/>
      <c r="O7" s="2"/>
      <c r="P7" s="2"/>
      <c r="Q7" s="2"/>
      <c r="R7" s="2"/>
      <c r="S7" s="2"/>
      <c r="T7" s="2"/>
      <c r="U7" s="2"/>
      <c r="V7" s="2"/>
      <c r="W7" s="2"/>
      <c r="X7" s="2"/>
      <c r="Y7" s="2"/>
      <c r="Z7" s="2"/>
    </row>
    <row r="8" ht="12.75" customHeight="1">
      <c r="A8" s="77"/>
      <c r="B8" s="49"/>
      <c r="C8" s="2"/>
      <c r="D8" s="47"/>
      <c r="E8" s="2"/>
      <c r="F8" s="81"/>
      <c r="G8" s="2"/>
      <c r="H8" s="18"/>
      <c r="I8" s="2"/>
      <c r="J8" s="2"/>
      <c r="K8" s="20"/>
      <c r="L8" s="2"/>
      <c r="M8" s="2"/>
      <c r="N8" s="2"/>
      <c r="O8" s="2"/>
      <c r="P8" s="2"/>
      <c r="Q8" s="2"/>
      <c r="R8" s="2"/>
      <c r="S8" s="2"/>
      <c r="T8" s="2"/>
      <c r="U8" s="2"/>
      <c r="V8" s="2"/>
      <c r="W8" s="2"/>
      <c r="X8" s="2"/>
      <c r="Y8" s="2"/>
      <c r="Z8" s="2"/>
    </row>
    <row r="9" ht="3.75" customHeight="1">
      <c r="A9" s="77"/>
      <c r="B9" s="49"/>
      <c r="C9" s="2"/>
      <c r="D9" s="2"/>
      <c r="E9" s="2"/>
      <c r="F9" s="80"/>
      <c r="G9" s="2"/>
      <c r="H9" s="2"/>
      <c r="I9" s="2"/>
      <c r="J9" s="2"/>
      <c r="K9" s="20"/>
      <c r="L9" s="2"/>
      <c r="M9" s="2"/>
      <c r="N9" s="2"/>
      <c r="O9" s="2"/>
      <c r="P9" s="2"/>
      <c r="Q9" s="2"/>
      <c r="R9" s="2"/>
      <c r="S9" s="2"/>
      <c r="T9" s="2"/>
      <c r="U9" s="2"/>
      <c r="V9" s="2"/>
      <c r="W9" s="2"/>
      <c r="X9" s="2"/>
      <c r="Y9" s="2"/>
      <c r="Z9" s="2"/>
    </row>
    <row r="10" ht="50.25" customHeight="1">
      <c r="A10" s="77"/>
      <c r="B10" s="49"/>
      <c r="C10" s="2"/>
      <c r="D10" s="82" t="s">
        <v>130</v>
      </c>
      <c r="E10" s="83"/>
      <c r="F10" s="84" t="s">
        <v>131</v>
      </c>
      <c r="G10" s="2"/>
      <c r="H10" s="41" t="s">
        <v>132</v>
      </c>
      <c r="I10" s="2"/>
      <c r="J10" s="2"/>
      <c r="K10" s="20"/>
      <c r="L10" s="2"/>
      <c r="M10" s="2" t="s">
        <v>131</v>
      </c>
      <c r="N10" s="2" t="s">
        <v>133</v>
      </c>
      <c r="O10" s="2" t="s">
        <v>134</v>
      </c>
      <c r="P10" s="2" t="s">
        <v>135</v>
      </c>
      <c r="Q10" s="2"/>
      <c r="R10" s="2"/>
      <c r="S10" s="2"/>
      <c r="T10" s="2"/>
      <c r="U10" s="2"/>
      <c r="V10" s="2"/>
      <c r="W10" s="2"/>
      <c r="X10" s="2"/>
      <c r="Y10" s="2"/>
      <c r="Z10" s="2"/>
    </row>
    <row r="11" ht="13.5" customHeight="1">
      <c r="A11" s="77"/>
      <c r="B11" s="49"/>
      <c r="C11" s="2"/>
      <c r="D11" s="47" t="s">
        <v>136</v>
      </c>
      <c r="E11" s="83"/>
      <c r="F11" s="79" t="s">
        <v>137</v>
      </c>
      <c r="G11" s="2"/>
      <c r="H11" s="18"/>
      <c r="I11" s="2"/>
      <c r="J11" s="2"/>
      <c r="K11" s="20"/>
      <c r="L11" s="2"/>
      <c r="M11" s="2" t="s">
        <v>137</v>
      </c>
      <c r="N11" s="2" t="s">
        <v>138</v>
      </c>
      <c r="O11" s="2" t="s">
        <v>131</v>
      </c>
      <c r="P11" s="2"/>
      <c r="Q11" s="2"/>
      <c r="R11" s="2"/>
      <c r="S11" s="2"/>
      <c r="T11" s="2"/>
      <c r="U11" s="2"/>
      <c r="V11" s="2"/>
      <c r="W11" s="2"/>
      <c r="X11" s="2"/>
      <c r="Y11" s="2"/>
      <c r="Z11" s="2"/>
    </row>
    <row r="12" ht="13.5" customHeight="1">
      <c r="A12" s="77"/>
      <c r="B12" s="53"/>
      <c r="C12" s="2"/>
      <c r="D12" s="47" t="s">
        <v>139</v>
      </c>
      <c r="E12" s="83"/>
      <c r="F12" s="84">
        <v>45.0</v>
      </c>
      <c r="G12" s="2"/>
      <c r="H12" s="85">
        <v>0.1</v>
      </c>
      <c r="I12" s="2"/>
      <c r="J12" s="2"/>
      <c r="K12" s="20"/>
      <c r="L12" s="2"/>
      <c r="M12" s="2"/>
      <c r="N12" s="2"/>
      <c r="O12" s="2"/>
      <c r="P12" s="2"/>
      <c r="Q12" s="2"/>
      <c r="R12" s="2"/>
      <c r="S12" s="2"/>
      <c r="T12" s="2"/>
      <c r="U12" s="2"/>
      <c r="V12" s="2"/>
      <c r="W12" s="2"/>
      <c r="X12" s="2"/>
      <c r="Y12" s="2"/>
      <c r="Z12" s="2"/>
    </row>
    <row r="13" ht="7.5" customHeight="1">
      <c r="A13" s="77"/>
      <c r="B13" s="22"/>
      <c r="C13" s="2"/>
      <c r="D13" s="2"/>
      <c r="E13" s="2"/>
      <c r="F13" s="80"/>
      <c r="G13" s="2"/>
      <c r="H13" s="2"/>
      <c r="I13" s="2"/>
      <c r="J13" s="2"/>
      <c r="K13" s="20"/>
      <c r="L13" s="2"/>
      <c r="M13" s="2"/>
      <c r="N13" s="2"/>
      <c r="O13" s="2"/>
      <c r="P13" s="2"/>
      <c r="Q13" s="2"/>
      <c r="R13" s="2"/>
      <c r="S13" s="2"/>
      <c r="T13" s="2"/>
      <c r="U13" s="2"/>
      <c r="V13" s="2"/>
      <c r="W13" s="2"/>
      <c r="X13" s="2"/>
      <c r="Y13" s="2"/>
      <c r="Z13" s="2"/>
    </row>
    <row r="14" ht="13.5" customHeight="1">
      <c r="A14" s="77"/>
      <c r="B14" s="86" t="s">
        <v>140</v>
      </c>
      <c r="C14" s="2"/>
      <c r="D14" s="47" t="s">
        <v>141</v>
      </c>
      <c r="E14" s="2"/>
      <c r="F14" s="79" t="s">
        <v>124</v>
      </c>
      <c r="G14" s="2"/>
      <c r="H14" s="18"/>
      <c r="I14" s="2"/>
      <c r="J14" s="2"/>
      <c r="K14" s="20"/>
      <c r="L14" s="2"/>
      <c r="M14" s="2" t="s">
        <v>125</v>
      </c>
      <c r="N14" s="2" t="s">
        <v>126</v>
      </c>
      <c r="O14" s="2" t="s">
        <v>127</v>
      </c>
      <c r="P14" s="2" t="s">
        <v>124</v>
      </c>
      <c r="Q14" s="2" t="s">
        <v>128</v>
      </c>
      <c r="R14" s="2" t="s">
        <v>129</v>
      </c>
      <c r="S14" s="2"/>
      <c r="T14" s="2"/>
      <c r="U14" s="2"/>
      <c r="V14" s="2"/>
      <c r="W14" s="2"/>
      <c r="X14" s="2"/>
      <c r="Y14" s="2"/>
      <c r="Z14" s="2"/>
    </row>
    <row r="15" ht="3.75" customHeight="1">
      <c r="A15" s="77"/>
      <c r="B15" s="49"/>
      <c r="C15" s="2"/>
      <c r="D15" s="2"/>
      <c r="E15" s="2"/>
      <c r="F15" s="80"/>
      <c r="G15" s="2"/>
      <c r="H15" s="2"/>
      <c r="I15" s="2"/>
      <c r="J15" s="2"/>
      <c r="K15" s="20"/>
      <c r="L15" s="2"/>
      <c r="M15" s="2"/>
      <c r="N15" s="2"/>
      <c r="O15" s="2"/>
      <c r="P15" s="2"/>
      <c r="Q15" s="2"/>
      <c r="R15" s="2"/>
      <c r="S15" s="2"/>
      <c r="T15" s="2"/>
      <c r="U15" s="2"/>
      <c r="V15" s="2"/>
      <c r="W15" s="2"/>
      <c r="X15" s="2"/>
      <c r="Y15" s="2"/>
      <c r="Z15" s="2"/>
    </row>
    <row r="16" ht="13.5" customHeight="1">
      <c r="A16" s="77"/>
      <c r="B16" s="49"/>
      <c r="C16" s="2"/>
      <c r="D16" s="47"/>
      <c r="E16" s="2"/>
      <c r="F16" s="81"/>
      <c r="G16" s="2"/>
      <c r="H16" s="18"/>
      <c r="I16" s="2"/>
      <c r="J16" s="2"/>
      <c r="K16" s="20"/>
      <c r="L16" s="2"/>
      <c r="M16" s="2"/>
      <c r="N16" s="2"/>
      <c r="O16" s="2"/>
      <c r="P16" s="2"/>
      <c r="Q16" s="2"/>
      <c r="R16" s="2"/>
      <c r="S16" s="2"/>
      <c r="T16" s="2"/>
      <c r="U16" s="2"/>
      <c r="V16" s="2"/>
      <c r="W16" s="2"/>
      <c r="X16" s="2"/>
      <c r="Y16" s="2"/>
      <c r="Z16" s="2"/>
    </row>
    <row r="17" ht="3.75" customHeight="1">
      <c r="A17" s="77"/>
      <c r="B17" s="49"/>
      <c r="C17" s="2"/>
      <c r="D17" s="2"/>
      <c r="E17" s="2"/>
      <c r="F17" s="80"/>
      <c r="G17" s="2"/>
      <c r="H17" s="2"/>
      <c r="I17" s="2"/>
      <c r="J17" s="2"/>
      <c r="K17" s="20"/>
      <c r="L17" s="2"/>
      <c r="M17" s="2"/>
      <c r="N17" s="2"/>
      <c r="O17" s="2"/>
      <c r="P17" s="2"/>
      <c r="Q17" s="2"/>
      <c r="R17" s="2"/>
      <c r="S17" s="2"/>
      <c r="T17" s="2"/>
      <c r="U17" s="2"/>
      <c r="V17" s="2"/>
      <c r="W17" s="2"/>
      <c r="X17" s="2"/>
      <c r="Y17" s="2"/>
      <c r="Z17" s="2"/>
    </row>
    <row r="18" ht="50.25" customHeight="1">
      <c r="A18" s="77"/>
      <c r="B18" s="49"/>
      <c r="C18" s="2"/>
      <c r="D18" s="82" t="s">
        <v>130</v>
      </c>
      <c r="E18" s="2"/>
      <c r="F18" s="79" t="s">
        <v>131</v>
      </c>
      <c r="G18" s="2"/>
      <c r="H18" s="18" t="s">
        <v>142</v>
      </c>
      <c r="I18" s="2"/>
      <c r="J18" s="2"/>
      <c r="K18" s="20"/>
      <c r="L18" s="2"/>
      <c r="M18" s="2" t="s">
        <v>131</v>
      </c>
      <c r="N18" s="2" t="s">
        <v>133</v>
      </c>
      <c r="O18" s="2" t="s">
        <v>134</v>
      </c>
      <c r="P18" s="2" t="s">
        <v>135</v>
      </c>
      <c r="Q18" s="2"/>
      <c r="R18" s="2"/>
      <c r="S18" s="2"/>
      <c r="T18" s="2"/>
      <c r="U18" s="2"/>
      <c r="V18" s="2"/>
      <c r="W18" s="2"/>
      <c r="X18" s="2"/>
      <c r="Y18" s="2"/>
      <c r="Z18" s="2"/>
    </row>
    <row r="19" ht="13.5" customHeight="1">
      <c r="A19" s="77"/>
      <c r="B19" s="49"/>
      <c r="C19" s="2"/>
      <c r="D19" s="47" t="s">
        <v>136</v>
      </c>
      <c r="E19" s="2"/>
      <c r="F19" s="79" t="s">
        <v>137</v>
      </c>
      <c r="G19" s="2"/>
      <c r="H19" s="18"/>
      <c r="I19" s="2"/>
      <c r="J19" s="2"/>
      <c r="K19" s="20"/>
      <c r="L19" s="2"/>
      <c r="M19" s="2" t="s">
        <v>137</v>
      </c>
      <c r="N19" s="2" t="s">
        <v>138</v>
      </c>
      <c r="O19" s="2" t="s">
        <v>131</v>
      </c>
      <c r="P19" s="2"/>
      <c r="Q19" s="2"/>
      <c r="R19" s="2"/>
      <c r="S19" s="2"/>
      <c r="T19" s="2"/>
      <c r="U19" s="2"/>
      <c r="V19" s="2"/>
      <c r="W19" s="2"/>
      <c r="X19" s="2"/>
      <c r="Y19" s="2"/>
      <c r="Z19" s="2"/>
    </row>
    <row r="20" ht="13.5" customHeight="1">
      <c r="A20" s="77"/>
      <c r="B20" s="53"/>
      <c r="C20" s="2"/>
      <c r="D20" s="47" t="s">
        <v>139</v>
      </c>
      <c r="E20" s="2"/>
      <c r="F20" s="79">
        <v>20.0</v>
      </c>
      <c r="G20" s="2"/>
      <c r="H20" s="18"/>
      <c r="I20" s="2"/>
      <c r="J20" s="2"/>
      <c r="K20" s="20"/>
      <c r="L20" s="2"/>
      <c r="M20" s="2"/>
      <c r="N20" s="2"/>
      <c r="O20" s="2"/>
      <c r="P20" s="2"/>
      <c r="Q20" s="2"/>
      <c r="R20" s="2"/>
      <c r="S20" s="2"/>
      <c r="T20" s="2"/>
      <c r="U20" s="2"/>
      <c r="V20" s="2"/>
      <c r="W20" s="2"/>
      <c r="X20" s="2"/>
      <c r="Y20" s="2"/>
      <c r="Z20" s="2"/>
    </row>
    <row r="21" ht="7.5" customHeight="1">
      <c r="A21" s="77"/>
      <c r="B21" s="22"/>
      <c r="C21" s="2"/>
      <c r="D21" s="2"/>
      <c r="E21" s="2"/>
      <c r="F21" s="80"/>
      <c r="G21" s="2"/>
      <c r="H21" s="80"/>
      <c r="I21" s="2"/>
      <c r="J21" s="2"/>
      <c r="K21" s="20"/>
      <c r="L21" s="2"/>
      <c r="M21" s="2"/>
      <c r="N21" s="2"/>
      <c r="O21" s="2"/>
      <c r="P21" s="2"/>
      <c r="Q21" s="2"/>
      <c r="R21" s="2"/>
      <c r="S21" s="2"/>
      <c r="T21" s="2"/>
      <c r="U21" s="2"/>
      <c r="V21" s="2"/>
      <c r="W21" s="2"/>
      <c r="X21" s="2"/>
      <c r="Y21" s="2"/>
      <c r="Z21" s="2"/>
    </row>
    <row r="22" ht="13.5" customHeight="1">
      <c r="A22" s="77"/>
      <c r="B22" s="87" t="s">
        <v>143</v>
      </c>
      <c r="C22" s="2"/>
      <c r="D22" s="47" t="s">
        <v>144</v>
      </c>
      <c r="E22" s="2"/>
      <c r="F22" s="84" t="s">
        <v>129</v>
      </c>
      <c r="G22" s="2"/>
      <c r="H22" s="88" t="s">
        <v>145</v>
      </c>
      <c r="I22" s="2"/>
      <c r="J22" s="2"/>
      <c r="K22" s="20"/>
      <c r="L22" s="2"/>
      <c r="M22" s="2" t="s">
        <v>126</v>
      </c>
      <c r="N22" s="2" t="s">
        <v>146</v>
      </c>
      <c r="O22" s="2" t="s">
        <v>125</v>
      </c>
      <c r="P22" s="2" t="s">
        <v>147</v>
      </c>
      <c r="Q22" s="2" t="s">
        <v>129</v>
      </c>
      <c r="R22" s="2"/>
      <c r="S22" s="2"/>
      <c r="T22" s="2"/>
      <c r="U22" s="2"/>
      <c r="V22" s="2"/>
      <c r="W22" s="2"/>
      <c r="X22" s="2"/>
      <c r="Y22" s="2"/>
      <c r="Z22" s="2"/>
    </row>
    <row r="23" ht="3.75" customHeight="1">
      <c r="A23" s="77"/>
      <c r="B23" s="49"/>
      <c r="C23" s="2"/>
      <c r="D23" s="2"/>
      <c r="E23" s="2"/>
      <c r="F23" s="80"/>
      <c r="G23" s="2"/>
      <c r="H23" s="2"/>
      <c r="I23" s="2"/>
      <c r="J23" s="2"/>
      <c r="K23" s="20"/>
      <c r="L23" s="2"/>
      <c r="M23" s="2"/>
      <c r="N23" s="2"/>
      <c r="O23" s="2"/>
      <c r="P23" s="2"/>
      <c r="Q23" s="2"/>
      <c r="R23" s="2"/>
      <c r="S23" s="2"/>
      <c r="T23" s="2"/>
      <c r="U23" s="2"/>
      <c r="V23" s="2"/>
      <c r="W23" s="2"/>
      <c r="X23" s="2"/>
      <c r="Y23" s="2"/>
      <c r="Z23" s="2"/>
    </row>
    <row r="24" ht="12.75" customHeight="1">
      <c r="A24" s="77"/>
      <c r="B24" s="49"/>
      <c r="C24" s="2"/>
      <c r="D24" s="47"/>
      <c r="E24" s="2"/>
      <c r="F24" s="81"/>
      <c r="G24" s="2"/>
      <c r="H24" s="18"/>
      <c r="I24" s="2"/>
      <c r="J24" s="2"/>
      <c r="K24" s="20"/>
      <c r="L24" s="2"/>
      <c r="M24" s="2"/>
      <c r="N24" s="2"/>
      <c r="O24" s="2"/>
      <c r="P24" s="2"/>
      <c r="Q24" s="2"/>
      <c r="R24" s="2"/>
      <c r="S24" s="2"/>
      <c r="T24" s="2"/>
      <c r="U24" s="2"/>
      <c r="V24" s="2"/>
      <c r="W24" s="2"/>
      <c r="X24" s="2"/>
      <c r="Y24" s="2"/>
      <c r="Z24" s="2"/>
    </row>
    <row r="25" ht="3.75" customHeight="1">
      <c r="A25" s="77"/>
      <c r="B25" s="49"/>
      <c r="C25" s="2"/>
      <c r="D25" s="2"/>
      <c r="E25" s="2"/>
      <c r="F25" s="80"/>
      <c r="G25" s="2"/>
      <c r="H25" s="2"/>
      <c r="I25" s="2"/>
      <c r="J25" s="2"/>
      <c r="K25" s="20"/>
      <c r="L25" s="2"/>
      <c r="M25" s="2"/>
      <c r="N25" s="2"/>
      <c r="O25" s="2"/>
      <c r="P25" s="2"/>
      <c r="Q25" s="2"/>
      <c r="R25" s="2"/>
      <c r="S25" s="2"/>
      <c r="T25" s="2"/>
      <c r="U25" s="2"/>
      <c r="V25" s="2"/>
      <c r="W25" s="2"/>
      <c r="X25" s="2"/>
      <c r="Y25" s="2"/>
      <c r="Z25" s="2"/>
    </row>
    <row r="26" ht="50.25" customHeight="1">
      <c r="A26" s="77"/>
      <c r="B26" s="49"/>
      <c r="C26" s="2"/>
      <c r="D26" s="82" t="s">
        <v>130</v>
      </c>
      <c r="E26" s="2"/>
      <c r="F26" s="79" t="s">
        <v>131</v>
      </c>
      <c r="G26" s="2"/>
      <c r="H26" s="18" t="s">
        <v>148</v>
      </c>
      <c r="I26" s="2"/>
      <c r="J26" s="2"/>
      <c r="K26" s="20"/>
      <c r="L26" s="2"/>
      <c r="M26" s="2" t="s">
        <v>131</v>
      </c>
      <c r="N26" s="2" t="s">
        <v>133</v>
      </c>
      <c r="O26" s="2" t="s">
        <v>134</v>
      </c>
      <c r="P26" s="2" t="s">
        <v>135</v>
      </c>
      <c r="Q26" s="2"/>
      <c r="R26" s="2"/>
      <c r="S26" s="2"/>
      <c r="T26" s="2"/>
      <c r="U26" s="2"/>
      <c r="V26" s="2"/>
      <c r="W26" s="2"/>
      <c r="X26" s="2"/>
      <c r="Y26" s="2"/>
      <c r="Z26" s="2"/>
    </row>
    <row r="27" ht="13.5" customHeight="1">
      <c r="A27" s="77"/>
      <c r="B27" s="49"/>
      <c r="C27" s="2"/>
      <c r="D27" s="47" t="s">
        <v>136</v>
      </c>
      <c r="E27" s="2"/>
      <c r="F27" s="79" t="s">
        <v>137</v>
      </c>
      <c r="G27" s="2"/>
      <c r="H27" s="18"/>
      <c r="I27" s="2"/>
      <c r="J27" s="2"/>
      <c r="K27" s="20"/>
      <c r="L27" s="2"/>
      <c r="M27" s="2" t="s">
        <v>137</v>
      </c>
      <c r="N27" s="2" t="s">
        <v>138</v>
      </c>
      <c r="O27" s="2" t="s">
        <v>131</v>
      </c>
      <c r="P27" s="2"/>
      <c r="Q27" s="2"/>
      <c r="R27" s="2"/>
      <c r="S27" s="2"/>
      <c r="T27" s="2"/>
      <c r="U27" s="2"/>
      <c r="V27" s="2"/>
      <c r="W27" s="2"/>
      <c r="X27" s="2"/>
      <c r="Y27" s="2"/>
      <c r="Z27" s="2"/>
    </row>
    <row r="28" ht="13.5" customHeight="1">
      <c r="A28" s="77"/>
      <c r="B28" s="53"/>
      <c r="C28" s="2"/>
      <c r="D28" s="47" t="s">
        <v>139</v>
      </c>
      <c r="E28" s="2"/>
      <c r="F28" s="84">
        <v>20.0</v>
      </c>
      <c r="G28" s="2"/>
      <c r="H28" s="18"/>
      <c r="I28" s="2"/>
      <c r="J28" s="2"/>
      <c r="K28" s="20"/>
      <c r="L28" s="2"/>
      <c r="M28" s="2"/>
      <c r="N28" s="2"/>
      <c r="O28" s="2"/>
      <c r="P28" s="2"/>
      <c r="Q28" s="2"/>
      <c r="R28" s="2"/>
      <c r="S28" s="2"/>
      <c r="T28" s="2"/>
      <c r="U28" s="2"/>
      <c r="V28" s="2"/>
      <c r="W28" s="2"/>
      <c r="X28" s="2"/>
      <c r="Y28" s="2"/>
      <c r="Z28" s="2"/>
    </row>
    <row r="29" ht="7.5" customHeight="1">
      <c r="A29" s="14"/>
      <c r="B29" s="22"/>
      <c r="C29" s="2"/>
      <c r="D29" s="2"/>
      <c r="E29" s="2"/>
      <c r="F29" s="80"/>
      <c r="G29" s="2"/>
      <c r="H29" s="2"/>
      <c r="I29" s="2"/>
      <c r="J29" s="2"/>
      <c r="K29" s="20"/>
      <c r="L29" s="2"/>
      <c r="M29" s="2"/>
      <c r="N29" s="2"/>
      <c r="O29" s="2"/>
      <c r="P29" s="2"/>
      <c r="Q29" s="2"/>
      <c r="R29" s="2"/>
      <c r="S29" s="2"/>
      <c r="T29" s="2"/>
      <c r="U29" s="2"/>
      <c r="V29" s="2"/>
      <c r="W29" s="2"/>
      <c r="X29" s="2"/>
      <c r="Y29" s="2"/>
      <c r="Z29" s="2"/>
    </row>
    <row r="30" ht="12.75" customHeight="1">
      <c r="A30" s="77"/>
      <c r="B30" s="89" t="s">
        <v>149</v>
      </c>
      <c r="C30" s="2"/>
      <c r="D30" s="47" t="s">
        <v>150</v>
      </c>
      <c r="E30" s="2"/>
      <c r="F30" s="84" t="s">
        <v>147</v>
      </c>
      <c r="G30" s="2"/>
      <c r="H30" s="18"/>
      <c r="I30" s="2"/>
      <c r="J30" s="2"/>
      <c r="K30" s="20"/>
      <c r="L30" s="2"/>
      <c r="M30" s="2" t="s">
        <v>126</v>
      </c>
      <c r="N30" s="2" t="s">
        <v>146</v>
      </c>
      <c r="O30" s="2" t="s">
        <v>125</v>
      </c>
      <c r="P30" s="2" t="s">
        <v>147</v>
      </c>
      <c r="Q30" s="2" t="s">
        <v>129</v>
      </c>
      <c r="R30" s="2"/>
      <c r="S30" s="2"/>
      <c r="T30" s="2"/>
      <c r="U30" s="2"/>
      <c r="V30" s="2"/>
      <c r="W30" s="2"/>
      <c r="X30" s="2"/>
      <c r="Y30" s="2"/>
      <c r="Z30" s="2"/>
    </row>
    <row r="31" ht="3.75" customHeight="1">
      <c r="A31" s="77"/>
      <c r="B31" s="49"/>
      <c r="C31" s="2"/>
      <c r="D31" s="2"/>
      <c r="E31" s="2"/>
      <c r="F31" s="80"/>
      <c r="G31" s="2"/>
      <c r="H31" s="2"/>
      <c r="I31" s="2"/>
      <c r="J31" s="2"/>
      <c r="K31" s="20"/>
      <c r="L31" s="2"/>
      <c r="M31" s="2"/>
      <c r="N31" s="2"/>
      <c r="O31" s="2"/>
      <c r="P31" s="2"/>
      <c r="Q31" s="2"/>
      <c r="R31" s="2"/>
      <c r="S31" s="2"/>
      <c r="T31" s="2"/>
      <c r="U31" s="2"/>
      <c r="V31" s="2"/>
      <c r="W31" s="2"/>
      <c r="X31" s="2"/>
      <c r="Y31" s="2"/>
      <c r="Z31" s="2"/>
    </row>
    <row r="32" ht="13.5" customHeight="1">
      <c r="A32" s="77"/>
      <c r="B32" s="49"/>
      <c r="C32" s="2"/>
      <c r="D32" s="47"/>
      <c r="E32" s="2"/>
      <c r="F32" s="81"/>
      <c r="G32" s="2"/>
      <c r="H32" s="18"/>
      <c r="I32" s="2"/>
      <c r="J32" s="2"/>
      <c r="K32" s="20"/>
      <c r="L32" s="2"/>
      <c r="M32" s="2"/>
      <c r="N32" s="2"/>
      <c r="O32" s="2"/>
      <c r="P32" s="2"/>
      <c r="Q32" s="2"/>
      <c r="R32" s="2"/>
      <c r="S32" s="2"/>
      <c r="T32" s="2"/>
      <c r="U32" s="2"/>
      <c r="V32" s="2"/>
      <c r="W32" s="2"/>
      <c r="X32" s="2"/>
      <c r="Y32" s="2"/>
      <c r="Z32" s="2"/>
    </row>
    <row r="33" ht="3.75" customHeight="1">
      <c r="A33" s="77"/>
      <c r="B33" s="49"/>
      <c r="C33" s="2"/>
      <c r="D33" s="2"/>
      <c r="E33" s="2"/>
      <c r="F33" s="80"/>
      <c r="G33" s="2"/>
      <c r="H33" s="2"/>
      <c r="I33" s="2"/>
      <c r="J33" s="2"/>
      <c r="K33" s="20"/>
      <c r="L33" s="2"/>
      <c r="M33" s="2"/>
      <c r="N33" s="2"/>
      <c r="O33" s="2"/>
      <c r="P33" s="2"/>
      <c r="Q33" s="2"/>
      <c r="R33" s="2"/>
      <c r="S33" s="2"/>
      <c r="T33" s="2"/>
      <c r="U33" s="2"/>
      <c r="V33" s="2"/>
      <c r="W33" s="2"/>
      <c r="X33" s="2"/>
      <c r="Y33" s="2"/>
      <c r="Z33" s="2"/>
    </row>
    <row r="34" ht="50.25" customHeight="1">
      <c r="A34" s="77"/>
      <c r="B34" s="49"/>
      <c r="C34" s="2"/>
      <c r="D34" s="82" t="s">
        <v>130</v>
      </c>
      <c r="E34" s="2"/>
      <c r="F34" s="84" t="s">
        <v>131</v>
      </c>
      <c r="G34" s="2"/>
      <c r="H34" s="18"/>
      <c r="I34" s="2"/>
      <c r="J34" s="2"/>
      <c r="K34" s="20"/>
      <c r="L34" s="2"/>
      <c r="M34" s="2" t="s">
        <v>131</v>
      </c>
      <c r="N34" s="2" t="s">
        <v>133</v>
      </c>
      <c r="O34" s="2" t="s">
        <v>134</v>
      </c>
      <c r="P34" s="2" t="s">
        <v>135</v>
      </c>
      <c r="Q34" s="2"/>
      <c r="R34" s="2"/>
      <c r="S34" s="2"/>
      <c r="T34" s="2"/>
      <c r="U34" s="2"/>
      <c r="V34" s="2"/>
      <c r="W34" s="2"/>
      <c r="X34" s="2"/>
      <c r="Y34" s="2"/>
      <c r="Z34" s="2"/>
    </row>
    <row r="35" ht="13.5" customHeight="1">
      <c r="A35" s="77"/>
      <c r="B35" s="49"/>
      <c r="C35" s="2"/>
      <c r="D35" s="47" t="s">
        <v>136</v>
      </c>
      <c r="E35" s="2"/>
      <c r="F35" s="84" t="s">
        <v>131</v>
      </c>
      <c r="G35" s="2"/>
      <c r="H35" s="18"/>
      <c r="I35" s="2"/>
      <c r="J35" s="2"/>
      <c r="K35" s="20"/>
      <c r="L35" s="2"/>
      <c r="M35" s="2" t="s">
        <v>137</v>
      </c>
      <c r="N35" s="2" t="s">
        <v>138</v>
      </c>
      <c r="O35" s="2" t="s">
        <v>131</v>
      </c>
      <c r="P35" s="2"/>
      <c r="Q35" s="2"/>
      <c r="R35" s="2"/>
      <c r="S35" s="2"/>
      <c r="T35" s="2"/>
      <c r="U35" s="2"/>
      <c r="V35" s="2"/>
      <c r="W35" s="2"/>
      <c r="X35" s="2"/>
      <c r="Y35" s="2"/>
      <c r="Z35" s="2"/>
    </row>
    <row r="36" ht="12.75" customHeight="1">
      <c r="A36" s="77"/>
      <c r="B36" s="53"/>
      <c r="C36" s="2"/>
      <c r="D36" s="47" t="s">
        <v>139</v>
      </c>
      <c r="E36" s="2"/>
      <c r="F36" s="84">
        <v>40.0</v>
      </c>
      <c r="G36" s="2"/>
      <c r="H36" s="18"/>
      <c r="I36" s="2"/>
      <c r="J36" s="2"/>
      <c r="K36" s="20"/>
      <c r="L36" s="2"/>
      <c r="M36" s="2"/>
      <c r="N36" s="2"/>
      <c r="O36" s="2"/>
      <c r="P36" s="2"/>
      <c r="Q36" s="2"/>
      <c r="R36" s="2"/>
      <c r="S36" s="2"/>
      <c r="T36" s="2"/>
      <c r="U36" s="2"/>
      <c r="V36" s="2"/>
      <c r="W36" s="2"/>
      <c r="X36" s="2"/>
      <c r="Y36" s="2"/>
      <c r="Z36" s="2"/>
    </row>
    <row r="37" ht="7.5" customHeight="1">
      <c r="A37" s="14"/>
      <c r="B37" s="22"/>
      <c r="C37" s="2"/>
      <c r="D37" s="2"/>
      <c r="E37" s="2"/>
      <c r="F37" s="80"/>
      <c r="G37" s="2"/>
      <c r="H37" s="2"/>
      <c r="I37" s="2"/>
      <c r="J37" s="2"/>
      <c r="K37" s="20"/>
      <c r="L37" s="2"/>
      <c r="M37" s="2"/>
      <c r="N37" s="2"/>
      <c r="O37" s="2"/>
      <c r="P37" s="2"/>
      <c r="Q37" s="2"/>
      <c r="R37" s="2"/>
      <c r="S37" s="2"/>
      <c r="T37" s="2"/>
      <c r="U37" s="2"/>
      <c r="V37" s="2"/>
      <c r="W37" s="2"/>
      <c r="X37" s="2"/>
      <c r="Y37" s="2"/>
      <c r="Z37" s="2"/>
    </row>
    <row r="38" ht="12.75" customHeight="1">
      <c r="A38" s="77"/>
      <c r="B38" s="90" t="s">
        <v>151</v>
      </c>
      <c r="C38" s="2"/>
      <c r="D38" s="47" t="s">
        <v>152</v>
      </c>
      <c r="E38" s="2"/>
      <c r="F38" s="84"/>
      <c r="G38" s="2"/>
      <c r="H38" s="18"/>
      <c r="I38" s="2"/>
      <c r="J38" s="2"/>
      <c r="K38" s="20"/>
      <c r="L38" s="2"/>
      <c r="M38" s="2" t="s">
        <v>126</v>
      </c>
      <c r="N38" s="2" t="s">
        <v>146</v>
      </c>
      <c r="O38" s="2" t="s">
        <v>125</v>
      </c>
      <c r="P38" s="2" t="s">
        <v>147</v>
      </c>
      <c r="Q38" s="2" t="s">
        <v>129</v>
      </c>
      <c r="R38" s="2"/>
      <c r="S38" s="2"/>
      <c r="T38" s="2"/>
      <c r="U38" s="2"/>
      <c r="V38" s="2"/>
      <c r="W38" s="2"/>
      <c r="X38" s="2"/>
      <c r="Y38" s="2"/>
      <c r="Z38" s="2"/>
    </row>
    <row r="39" ht="3.75" customHeight="1">
      <c r="A39" s="77"/>
      <c r="B39" s="49"/>
      <c r="C39" s="2"/>
      <c r="D39" s="2"/>
      <c r="E39" s="2"/>
      <c r="F39" s="80"/>
      <c r="G39" s="2"/>
      <c r="H39" s="2"/>
      <c r="I39" s="2"/>
      <c r="J39" s="2"/>
      <c r="K39" s="20"/>
      <c r="L39" s="2"/>
      <c r="M39" s="2"/>
      <c r="N39" s="2"/>
      <c r="O39" s="2"/>
      <c r="P39" s="2"/>
      <c r="Q39" s="2"/>
      <c r="R39" s="2"/>
      <c r="S39" s="2"/>
      <c r="T39" s="2"/>
      <c r="U39" s="2"/>
      <c r="V39" s="2"/>
      <c r="W39" s="2"/>
      <c r="X39" s="2"/>
      <c r="Y39" s="2"/>
      <c r="Z39" s="2"/>
    </row>
    <row r="40" ht="12.75" customHeight="1">
      <c r="A40" s="77"/>
      <c r="B40" s="49"/>
      <c r="C40" s="2"/>
      <c r="D40" s="47"/>
      <c r="E40" s="2"/>
      <c r="F40" s="81"/>
      <c r="G40" s="2"/>
      <c r="H40" s="18"/>
      <c r="I40" s="2"/>
      <c r="J40" s="2"/>
      <c r="K40" s="20"/>
      <c r="L40" s="2"/>
      <c r="M40" s="2"/>
      <c r="N40" s="2"/>
      <c r="O40" s="2"/>
      <c r="P40" s="2"/>
      <c r="Q40" s="2"/>
      <c r="R40" s="2"/>
      <c r="S40" s="2"/>
      <c r="T40" s="2"/>
      <c r="U40" s="2"/>
      <c r="V40" s="2"/>
      <c r="W40" s="2"/>
      <c r="X40" s="2"/>
      <c r="Y40" s="2"/>
      <c r="Z40" s="2"/>
    </row>
    <row r="41" ht="3.75" customHeight="1">
      <c r="A41" s="77"/>
      <c r="B41" s="49"/>
      <c r="C41" s="2"/>
      <c r="D41" s="2"/>
      <c r="E41" s="2"/>
      <c r="F41" s="80"/>
      <c r="G41" s="2"/>
      <c r="H41" s="2"/>
      <c r="I41" s="2"/>
      <c r="J41" s="2"/>
      <c r="K41" s="20"/>
      <c r="L41" s="2"/>
      <c r="M41" s="2"/>
      <c r="N41" s="2"/>
      <c r="O41" s="2"/>
      <c r="P41" s="2"/>
      <c r="Q41" s="2"/>
      <c r="R41" s="2"/>
      <c r="S41" s="2"/>
      <c r="T41" s="2"/>
      <c r="U41" s="2"/>
      <c r="V41" s="2"/>
      <c r="W41" s="2"/>
      <c r="X41" s="2"/>
      <c r="Y41" s="2"/>
      <c r="Z41" s="2"/>
    </row>
    <row r="42" ht="50.25" customHeight="1">
      <c r="A42" s="77"/>
      <c r="B42" s="49"/>
      <c r="C42" s="2"/>
      <c r="D42" s="82" t="s">
        <v>130</v>
      </c>
      <c r="E42" s="2"/>
      <c r="F42" s="79"/>
      <c r="G42" s="2"/>
      <c r="H42" s="18"/>
      <c r="I42" s="2"/>
      <c r="J42" s="2"/>
      <c r="K42" s="20"/>
      <c r="L42" s="2"/>
      <c r="M42" s="2" t="s">
        <v>131</v>
      </c>
      <c r="N42" s="2" t="s">
        <v>133</v>
      </c>
      <c r="O42" s="2" t="s">
        <v>134</v>
      </c>
      <c r="P42" s="2" t="s">
        <v>135</v>
      </c>
      <c r="Q42" s="2"/>
      <c r="R42" s="2"/>
      <c r="S42" s="2"/>
      <c r="T42" s="2"/>
      <c r="U42" s="2"/>
      <c r="V42" s="2"/>
      <c r="W42" s="2"/>
      <c r="X42" s="2"/>
      <c r="Y42" s="2"/>
      <c r="Z42" s="2"/>
    </row>
    <row r="43" ht="13.5" customHeight="1">
      <c r="A43" s="77"/>
      <c r="B43" s="49"/>
      <c r="C43" s="2"/>
      <c r="D43" s="47" t="s">
        <v>136</v>
      </c>
      <c r="E43" s="2"/>
      <c r="F43" s="79"/>
      <c r="G43" s="2"/>
      <c r="H43" s="18"/>
      <c r="I43" s="2"/>
      <c r="J43" s="2"/>
      <c r="K43" s="20"/>
      <c r="L43" s="2"/>
      <c r="M43" s="2" t="s">
        <v>137</v>
      </c>
      <c r="N43" s="2" t="s">
        <v>138</v>
      </c>
      <c r="O43" s="2" t="s">
        <v>131</v>
      </c>
      <c r="P43" s="2"/>
      <c r="Q43" s="2"/>
      <c r="R43" s="2"/>
      <c r="S43" s="2"/>
      <c r="T43" s="2"/>
      <c r="U43" s="2"/>
      <c r="V43" s="2"/>
      <c r="W43" s="2"/>
      <c r="X43" s="2"/>
      <c r="Y43" s="2"/>
      <c r="Z43" s="2"/>
    </row>
    <row r="44" ht="12.75" customHeight="1">
      <c r="A44" s="77"/>
      <c r="B44" s="53"/>
      <c r="C44" s="2"/>
      <c r="D44" s="47" t="s">
        <v>139</v>
      </c>
      <c r="E44" s="2"/>
      <c r="F44" s="79"/>
      <c r="G44" s="2"/>
      <c r="H44" s="18"/>
      <c r="I44" s="2"/>
      <c r="J44" s="2"/>
      <c r="K44" s="20"/>
      <c r="L44" s="2"/>
      <c r="M44" s="2"/>
      <c r="N44" s="2"/>
      <c r="O44" s="2"/>
      <c r="P44" s="2"/>
      <c r="Q44" s="2"/>
      <c r="R44" s="2"/>
      <c r="S44" s="2"/>
      <c r="T44" s="2"/>
      <c r="U44" s="2"/>
      <c r="V44" s="2"/>
      <c r="W44" s="2"/>
      <c r="X44" s="2"/>
      <c r="Y44" s="2"/>
      <c r="Z44" s="2"/>
    </row>
    <row r="45" ht="7.5" customHeight="1">
      <c r="A45" s="14"/>
      <c r="B45" s="22"/>
      <c r="C45" s="2"/>
      <c r="D45" s="2"/>
      <c r="E45" s="2"/>
      <c r="F45" s="80"/>
      <c r="G45" s="2"/>
      <c r="H45" s="2"/>
      <c r="I45" s="2"/>
      <c r="J45" s="2"/>
      <c r="K45" s="20"/>
      <c r="L45" s="2"/>
      <c r="M45" s="2"/>
      <c r="N45" s="2"/>
      <c r="O45" s="2"/>
      <c r="P45" s="2"/>
      <c r="Q45" s="2"/>
      <c r="R45" s="2"/>
      <c r="S45" s="2"/>
      <c r="T45" s="2"/>
      <c r="U45" s="2"/>
      <c r="V45" s="2"/>
      <c r="W45" s="2"/>
      <c r="X45" s="2"/>
      <c r="Y45" s="2"/>
      <c r="Z45" s="2"/>
    </row>
    <row r="46" ht="12.75" customHeight="1">
      <c r="A46" s="77"/>
      <c r="B46" s="91" t="s">
        <v>153</v>
      </c>
      <c r="C46" s="2"/>
      <c r="D46" s="47" t="s">
        <v>154</v>
      </c>
      <c r="E46" s="2"/>
      <c r="F46" s="84" t="s">
        <v>147</v>
      </c>
      <c r="G46" s="2"/>
      <c r="H46" s="18"/>
      <c r="I46" s="2"/>
      <c r="J46" s="2"/>
      <c r="K46" s="20"/>
      <c r="L46" s="2"/>
      <c r="M46" s="2" t="s">
        <v>126</v>
      </c>
      <c r="N46" s="2" t="s">
        <v>146</v>
      </c>
      <c r="O46" s="2" t="s">
        <v>125</v>
      </c>
      <c r="P46" s="2" t="s">
        <v>147</v>
      </c>
      <c r="Q46" s="2" t="s">
        <v>129</v>
      </c>
      <c r="R46" s="2"/>
      <c r="S46" s="2"/>
      <c r="T46" s="2"/>
      <c r="U46" s="2"/>
      <c r="V46" s="2"/>
      <c r="W46" s="2"/>
      <c r="X46" s="2"/>
      <c r="Y46" s="2"/>
      <c r="Z46" s="2"/>
    </row>
    <row r="47" ht="3.75" customHeight="1">
      <c r="A47" s="77"/>
      <c r="B47" s="49"/>
      <c r="C47" s="2"/>
      <c r="D47" s="2"/>
      <c r="E47" s="2"/>
      <c r="F47" s="80"/>
      <c r="G47" s="2"/>
      <c r="H47" s="2"/>
      <c r="I47" s="2"/>
      <c r="J47" s="2"/>
      <c r="K47" s="20"/>
      <c r="L47" s="2"/>
      <c r="M47" s="2"/>
      <c r="N47" s="2"/>
      <c r="O47" s="2"/>
      <c r="P47" s="2"/>
      <c r="Q47" s="2"/>
      <c r="R47" s="2"/>
      <c r="S47" s="2"/>
      <c r="T47" s="2"/>
      <c r="U47" s="2"/>
      <c r="V47" s="2"/>
      <c r="W47" s="2"/>
      <c r="X47" s="2"/>
      <c r="Y47" s="2"/>
      <c r="Z47" s="2"/>
    </row>
    <row r="48" ht="13.5" customHeight="1">
      <c r="A48" s="77"/>
      <c r="B48" s="49"/>
      <c r="C48" s="2"/>
      <c r="D48" s="47"/>
      <c r="E48" s="2"/>
      <c r="F48" s="81"/>
      <c r="G48" s="2"/>
      <c r="H48" s="18"/>
      <c r="I48" s="2"/>
      <c r="J48" s="2"/>
      <c r="K48" s="20"/>
      <c r="L48" s="2"/>
      <c r="M48" s="2"/>
      <c r="N48" s="2"/>
      <c r="O48" s="2"/>
      <c r="P48" s="2"/>
      <c r="Q48" s="2"/>
      <c r="R48" s="2"/>
      <c r="S48" s="2"/>
      <c r="T48" s="2"/>
      <c r="U48" s="2"/>
      <c r="V48" s="2"/>
      <c r="W48" s="2"/>
      <c r="X48" s="2"/>
      <c r="Y48" s="2"/>
      <c r="Z48" s="2"/>
    </row>
    <row r="49" ht="3.75" customHeight="1">
      <c r="A49" s="77"/>
      <c r="B49" s="49"/>
      <c r="C49" s="2"/>
      <c r="D49" s="2"/>
      <c r="E49" s="2"/>
      <c r="F49" s="80"/>
      <c r="G49" s="2"/>
      <c r="H49" s="2"/>
      <c r="I49" s="2"/>
      <c r="J49" s="2"/>
      <c r="K49" s="20"/>
      <c r="L49" s="2"/>
      <c r="M49" s="2"/>
      <c r="N49" s="2"/>
      <c r="O49" s="2"/>
      <c r="P49" s="2"/>
      <c r="Q49" s="2"/>
      <c r="R49" s="2"/>
      <c r="S49" s="2"/>
      <c r="T49" s="2"/>
      <c r="U49" s="2"/>
      <c r="V49" s="2"/>
      <c r="W49" s="2"/>
      <c r="X49" s="2"/>
      <c r="Y49" s="2"/>
      <c r="Z49" s="2"/>
    </row>
    <row r="50" ht="50.25" customHeight="1">
      <c r="A50" s="77"/>
      <c r="B50" s="49"/>
      <c r="C50" s="2"/>
      <c r="D50" s="82" t="s">
        <v>130</v>
      </c>
      <c r="E50" s="2"/>
      <c r="F50" s="84" t="s">
        <v>135</v>
      </c>
      <c r="G50" s="2"/>
      <c r="H50" s="18"/>
      <c r="I50" s="2"/>
      <c r="J50" s="2"/>
      <c r="K50" s="20"/>
      <c r="L50" s="2"/>
      <c r="M50" s="2" t="s">
        <v>131</v>
      </c>
      <c r="N50" s="2" t="s">
        <v>133</v>
      </c>
      <c r="O50" s="2" t="s">
        <v>134</v>
      </c>
      <c r="P50" s="2" t="s">
        <v>135</v>
      </c>
      <c r="Q50" s="2"/>
      <c r="R50" s="2"/>
      <c r="S50" s="2"/>
      <c r="T50" s="2"/>
      <c r="U50" s="2"/>
      <c r="V50" s="2"/>
      <c r="W50" s="2"/>
      <c r="X50" s="2"/>
      <c r="Y50" s="2"/>
      <c r="Z50" s="2"/>
    </row>
    <row r="51" ht="12.75" customHeight="1">
      <c r="A51" s="77"/>
      <c r="B51" s="49"/>
      <c r="C51" s="2"/>
      <c r="D51" s="47" t="s">
        <v>136</v>
      </c>
      <c r="E51" s="2"/>
      <c r="F51" s="84" t="s">
        <v>137</v>
      </c>
      <c r="G51" s="2"/>
      <c r="H51" s="18"/>
      <c r="I51" s="2"/>
      <c r="J51" s="2"/>
      <c r="K51" s="20"/>
      <c r="L51" s="2"/>
      <c r="M51" s="2" t="s">
        <v>137</v>
      </c>
      <c r="N51" s="2" t="s">
        <v>138</v>
      </c>
      <c r="O51" s="2" t="s">
        <v>131</v>
      </c>
      <c r="P51" s="2"/>
      <c r="Q51" s="2"/>
      <c r="R51" s="2"/>
      <c r="S51" s="2"/>
      <c r="T51" s="2"/>
      <c r="U51" s="2"/>
      <c r="V51" s="2"/>
      <c r="W51" s="2"/>
      <c r="X51" s="2"/>
      <c r="Y51" s="2"/>
      <c r="Z51" s="2"/>
    </row>
    <row r="52" ht="13.5" customHeight="1">
      <c r="A52" s="77"/>
      <c r="B52" s="53"/>
      <c r="C52" s="2"/>
      <c r="D52" s="47" t="s">
        <v>139</v>
      </c>
      <c r="E52" s="2"/>
      <c r="F52" s="84">
        <v>10.0</v>
      </c>
      <c r="G52" s="2"/>
      <c r="H52" s="18"/>
      <c r="I52" s="2"/>
      <c r="J52" s="2"/>
      <c r="K52" s="20"/>
      <c r="L52" s="2"/>
      <c r="M52" s="2"/>
      <c r="N52" s="2"/>
      <c r="O52" s="2"/>
      <c r="P52" s="2"/>
      <c r="Q52" s="2"/>
      <c r="R52" s="2"/>
      <c r="S52" s="2"/>
      <c r="T52" s="2"/>
      <c r="U52" s="2"/>
      <c r="V52" s="2"/>
      <c r="W52" s="2"/>
      <c r="X52" s="2"/>
      <c r="Y52" s="2"/>
      <c r="Z52" s="2"/>
    </row>
    <row r="53" ht="3.75" customHeight="1">
      <c r="A53" s="26"/>
      <c r="B53" s="18"/>
      <c r="C53" s="18"/>
      <c r="D53" s="18"/>
      <c r="E53" s="18"/>
      <c r="F53" s="18"/>
      <c r="G53" s="18"/>
      <c r="H53" s="18"/>
      <c r="I53" s="18"/>
      <c r="J53" s="18"/>
      <c r="K53" s="28"/>
      <c r="L53" s="2"/>
      <c r="M53" s="2"/>
      <c r="N53" s="2"/>
      <c r="O53" s="2"/>
      <c r="P53" s="2"/>
      <c r="Q53" s="2"/>
      <c r="R53" s="2"/>
      <c r="S53" s="2"/>
      <c r="T53" s="2"/>
      <c r="U53" s="2"/>
      <c r="V53" s="2"/>
      <c r="W53" s="2"/>
      <c r="X53" s="2"/>
      <c r="Y53" s="2"/>
      <c r="Z53" s="2"/>
    </row>
    <row r="54" ht="12.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2.75" customHeight="1">
      <c r="A55" s="2"/>
      <c r="B55" s="2"/>
      <c r="C55" s="2"/>
      <c r="D55" s="2"/>
      <c r="E55" s="2"/>
      <c r="F55" s="7" t="s">
        <v>155</v>
      </c>
      <c r="G55" s="2"/>
      <c r="H55" s="2"/>
      <c r="I55" s="2"/>
      <c r="J55" s="2"/>
      <c r="K55" s="2"/>
      <c r="L55" s="2"/>
      <c r="M55" s="2"/>
      <c r="N55" s="2"/>
      <c r="O55" s="2"/>
      <c r="P55" s="2"/>
      <c r="Q55" s="2"/>
      <c r="R55" s="2"/>
      <c r="S55" s="2"/>
      <c r="T55" s="2"/>
      <c r="U55" s="2"/>
      <c r="V55" s="2"/>
      <c r="W55" s="2"/>
      <c r="X55" s="2"/>
      <c r="Y55" s="2"/>
      <c r="Z55" s="2"/>
    </row>
    <row r="56" ht="3.75" customHeight="1">
      <c r="A56" s="9"/>
      <c r="B56" s="10"/>
      <c r="C56" s="10"/>
      <c r="D56" s="10"/>
      <c r="E56" s="10"/>
      <c r="F56" s="92"/>
      <c r="G56" s="10"/>
      <c r="H56" s="10"/>
      <c r="I56" s="10"/>
      <c r="J56" s="10"/>
      <c r="K56" s="13"/>
      <c r="L56" s="2"/>
      <c r="M56" s="2"/>
      <c r="N56" s="2"/>
      <c r="O56" s="2"/>
      <c r="P56" s="2"/>
      <c r="Q56" s="2"/>
      <c r="R56" s="2"/>
      <c r="S56" s="2"/>
      <c r="T56" s="2"/>
      <c r="U56" s="2"/>
      <c r="V56" s="2"/>
      <c r="W56" s="2"/>
      <c r="X56" s="2"/>
      <c r="Y56" s="2"/>
      <c r="Z56" s="2"/>
    </row>
    <row r="57" ht="12.75" customHeight="1">
      <c r="A57" s="14"/>
      <c r="B57" s="2" t="s">
        <v>156</v>
      </c>
      <c r="C57" s="2"/>
      <c r="D57" s="2"/>
      <c r="E57" s="2"/>
      <c r="F57" s="19" t="s">
        <v>157</v>
      </c>
      <c r="G57" s="2"/>
      <c r="H57" s="18"/>
      <c r="I57" s="2"/>
      <c r="J57" s="2"/>
      <c r="K57" s="20"/>
      <c r="L57" s="2"/>
      <c r="M57" s="2"/>
      <c r="N57" s="2"/>
      <c r="O57" s="2"/>
      <c r="P57" s="2"/>
      <c r="Q57" s="2"/>
      <c r="R57" s="2"/>
      <c r="S57" s="2"/>
      <c r="T57" s="2"/>
      <c r="U57" s="2"/>
      <c r="V57" s="2"/>
      <c r="W57" s="2"/>
      <c r="X57" s="2"/>
      <c r="Y57" s="2"/>
      <c r="Z57" s="2"/>
    </row>
    <row r="58" ht="3.75" customHeight="1">
      <c r="A58" s="26"/>
      <c r="B58" s="18"/>
      <c r="C58" s="18"/>
      <c r="D58" s="18"/>
      <c r="E58" s="18"/>
      <c r="F58" s="18"/>
      <c r="G58" s="18"/>
      <c r="H58" s="18"/>
      <c r="I58" s="18"/>
      <c r="J58" s="18"/>
      <c r="K58" s="28"/>
      <c r="L58" s="2"/>
      <c r="M58" s="2"/>
      <c r="N58" s="2"/>
      <c r="O58" s="2"/>
      <c r="P58" s="2"/>
      <c r="Q58" s="2"/>
      <c r="R58" s="2"/>
      <c r="S58" s="2"/>
      <c r="T58" s="2"/>
      <c r="U58" s="2"/>
      <c r="V58" s="2"/>
      <c r="W58" s="2"/>
      <c r="X58" s="2"/>
      <c r="Y58" s="2"/>
      <c r="Z58" s="2"/>
    </row>
    <row r="59" ht="12.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2.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B6:B12"/>
    <mergeCell ref="B14:B20"/>
    <mergeCell ref="B22:B28"/>
    <mergeCell ref="B30:B36"/>
    <mergeCell ref="B38:B44"/>
    <mergeCell ref="B46:B52"/>
  </mergeCells>
  <dataValidations>
    <dataValidation type="list" allowBlank="1" showInputMessage="1" showErrorMessage="1" prompt=" - " sqref="F19">
      <formula1>$M$19:$O$19</formula1>
    </dataValidation>
    <dataValidation type="list" allowBlank="1" showInputMessage="1" showErrorMessage="1" prompt=" - " sqref="F35">
      <formula1>$M$35:$O$35</formula1>
    </dataValidation>
    <dataValidation type="list" allowBlank="1" showInputMessage="1" showErrorMessage="1" prompt=" - " sqref="F51">
      <formula1>$M$51:$O$51</formula1>
    </dataValidation>
    <dataValidation type="list" allowBlank="1" showInputMessage="1" showErrorMessage="1" prompt=" - " sqref="F22">
      <formula1>$M$22:$Q$22</formula1>
    </dataValidation>
    <dataValidation type="list" allowBlank="1" showInputMessage="1" showErrorMessage="1" prompt=" - " sqref="F38">
      <formula1>$M$38:$Q$38</formula1>
    </dataValidation>
    <dataValidation type="list" allowBlank="1" showInputMessage="1" showErrorMessage="1" prompt=" - " sqref="F11">
      <formula1>$M$11:$O$11</formula1>
    </dataValidation>
    <dataValidation type="list" allowBlank="1" showInputMessage="1" showErrorMessage="1" prompt=" - " sqref="F26">
      <formula1>$M$26:$P$26</formula1>
    </dataValidation>
    <dataValidation type="list" allowBlank="1" showInputMessage="1" showErrorMessage="1" prompt=" - " sqref="F42">
      <formula1>$M$42:$P$42</formula1>
    </dataValidation>
    <dataValidation type="list" allowBlank="1" showInputMessage="1" showErrorMessage="1" prompt=" - " sqref="F27">
      <formula1>$M$27:$O$27</formula1>
    </dataValidation>
    <dataValidation type="list" allowBlank="1" showInputMessage="1" showErrorMessage="1" prompt=" - " sqref="F43">
      <formula1>$M$43:$O$43</formula1>
    </dataValidation>
    <dataValidation type="list" allowBlank="1" showInputMessage="1" showErrorMessage="1" prompt=" - " sqref="F30">
      <formula1>$M$30:$Q$30</formula1>
    </dataValidation>
    <dataValidation type="list" allowBlank="1" showInputMessage="1" showErrorMessage="1" prompt=" - " sqref="F6">
      <formula1>$M$6:$R$6</formula1>
    </dataValidation>
    <dataValidation type="list" allowBlank="1" showInputMessage="1" showErrorMessage="1" prompt=" - " sqref="F46">
      <formula1>$M$46:$Q$46</formula1>
    </dataValidation>
    <dataValidation type="list" allowBlank="1" showInputMessage="1" showErrorMessage="1" prompt=" - " sqref="F18">
      <formula1>$M$18:$P$18</formula1>
    </dataValidation>
    <dataValidation type="list" allowBlank="1" showInputMessage="1" showErrorMessage="1" prompt=" - " sqref="F34">
      <formula1>$M$34:$P$34</formula1>
    </dataValidation>
    <dataValidation type="list" allowBlank="1" showInputMessage="1" showErrorMessage="1" prompt=" - " sqref="F50">
      <formula1>$M$50:$P$50</formula1>
    </dataValidation>
    <dataValidation type="list" allowBlank="1" showInputMessage="1" showErrorMessage="1" prompt=" - " sqref="F10">
      <formula1>$M$10:$P$10</formula1>
    </dataValidation>
    <dataValidation type="list" allowBlank="1" showInputMessage="1" showErrorMessage="1" prompt=" - " sqref="F14">
      <formula1>$M$14:$R$14</formula1>
    </dataValidation>
  </dataValidations>
  <printOptions/>
  <pageMargins bottom="0.75" footer="0.0" header="0.0" left="0.7" right="0.7" top="0.75"/>
  <pageSetup orientation="landscape"/>
  <headerFooter>
    <oddHeader>&amp;LSURVEY CARD&amp;C 3. Damage analysis</oddHeader>
    <oddFooter>&amp;L000000BTC - Historic Centres Regeneration</oddFooter>
  </headerFooter>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0.86"/>
    <col customWidth="1" min="2" max="2" width="6.29"/>
    <col customWidth="1" min="3" max="3" width="11.71"/>
    <col customWidth="1" min="4" max="4" width="3.71"/>
    <col customWidth="1" min="5" max="5" width="4.86"/>
    <col customWidth="1" min="6" max="6" width="8.14"/>
    <col customWidth="1" min="7" max="7" width="5.71"/>
    <col customWidth="1" min="8" max="8" width="4.29"/>
    <col customWidth="1" min="9" max="9" width="5.14"/>
    <col customWidth="1" min="10" max="10" width="1.43"/>
    <col customWidth="1" min="11" max="11" width="9.0"/>
    <col customWidth="1" min="12" max="12" width="0.86"/>
    <col customWidth="1" min="13" max="13" width="5.43"/>
    <col customWidth="1" min="14" max="15" width="9.0"/>
    <col customWidth="1" min="16" max="16" width="1.71"/>
    <col customWidth="1" min="17" max="17" width="4.43"/>
    <col customWidth="1" min="18" max="26" width="9.0"/>
  </cols>
  <sheetData>
    <row r="1" ht="12.75" customHeight="1">
      <c r="A1" s="5"/>
      <c r="B1" s="5"/>
      <c r="C1" s="2"/>
      <c r="D1" s="2"/>
      <c r="E1" s="2"/>
      <c r="F1" s="2"/>
      <c r="G1" s="2"/>
      <c r="H1" s="2"/>
      <c r="I1" s="2"/>
      <c r="J1" s="2"/>
      <c r="K1" s="2"/>
      <c r="L1" s="2"/>
      <c r="M1" s="2"/>
      <c r="N1" s="2"/>
      <c r="O1" s="2"/>
      <c r="P1" s="2"/>
      <c r="Q1" s="2"/>
      <c r="R1" s="2"/>
      <c r="S1" s="2"/>
      <c r="T1" s="2"/>
      <c r="U1" s="2"/>
      <c r="V1" s="2"/>
      <c r="W1" s="2"/>
      <c r="X1" s="2"/>
      <c r="Y1" s="2"/>
      <c r="Z1" s="2"/>
    </row>
    <row r="2" ht="12.75" customHeight="1">
      <c r="A2" s="5" t="s">
        <v>158</v>
      </c>
      <c r="B2" s="5"/>
      <c r="C2" s="2"/>
      <c r="D2" s="2"/>
      <c r="E2" s="2"/>
      <c r="F2" s="2"/>
      <c r="G2" s="2"/>
      <c r="H2" s="2"/>
      <c r="I2" s="2"/>
      <c r="J2" s="2"/>
      <c r="K2" s="2"/>
      <c r="L2" s="2"/>
      <c r="M2" s="2"/>
      <c r="N2" s="2"/>
      <c r="O2" s="2"/>
      <c r="P2" s="2"/>
      <c r="Q2" s="2"/>
      <c r="R2" s="2"/>
      <c r="S2" s="2"/>
      <c r="T2" s="2"/>
      <c r="U2" s="2"/>
      <c r="V2" s="2"/>
      <c r="W2" s="2"/>
      <c r="X2" s="2"/>
      <c r="Y2" s="2"/>
      <c r="Z2" s="2"/>
    </row>
    <row r="3">
      <c r="A3" s="5"/>
      <c r="B3" s="5"/>
      <c r="C3" s="2"/>
      <c r="D3" s="2"/>
      <c r="E3" s="2"/>
      <c r="F3" s="2"/>
      <c r="G3" s="2"/>
      <c r="H3" s="2"/>
      <c r="I3" s="2"/>
      <c r="J3" s="2"/>
      <c r="K3" s="2"/>
      <c r="L3" s="2"/>
      <c r="M3" s="2"/>
      <c r="N3" s="2"/>
      <c r="O3" s="2"/>
      <c r="P3" s="2"/>
      <c r="Q3" s="2"/>
      <c r="R3" s="2"/>
      <c r="S3" s="2"/>
      <c r="T3" s="2"/>
      <c r="U3" s="2"/>
      <c r="V3" s="2"/>
      <c r="W3" s="2"/>
      <c r="X3" s="2"/>
      <c r="Y3" s="2"/>
      <c r="Z3" s="2"/>
    </row>
    <row r="4">
      <c r="A4" s="25" t="s">
        <v>159</v>
      </c>
      <c r="B4" s="25"/>
      <c r="C4" s="2"/>
      <c r="D4" s="2"/>
      <c r="E4" s="2"/>
      <c r="F4" s="2"/>
      <c r="G4" s="2"/>
      <c r="H4" s="2"/>
      <c r="I4" s="2"/>
      <c r="J4" s="2"/>
      <c r="K4" s="2"/>
      <c r="L4" s="2"/>
      <c r="M4" s="2"/>
      <c r="N4" s="2"/>
      <c r="O4" s="2"/>
      <c r="P4" s="2"/>
      <c r="Q4" s="2"/>
      <c r="R4" s="2"/>
      <c r="S4" s="2"/>
      <c r="T4" s="2"/>
      <c r="U4" s="2"/>
      <c r="V4" s="2"/>
      <c r="W4" s="2"/>
      <c r="X4" s="2"/>
      <c r="Y4" s="2"/>
      <c r="Z4" s="2"/>
    </row>
    <row r="5" ht="16.5" customHeight="1">
      <c r="A5" s="2"/>
      <c r="B5" s="25"/>
      <c r="C5" s="2"/>
      <c r="D5" s="2"/>
      <c r="E5" s="2"/>
      <c r="F5" s="2"/>
      <c r="G5" s="2"/>
      <c r="H5" s="2"/>
      <c r="I5" s="2"/>
      <c r="J5" s="2"/>
      <c r="K5" s="2"/>
      <c r="L5" s="2"/>
      <c r="M5" s="2"/>
      <c r="N5" s="2"/>
      <c r="O5" s="2"/>
      <c r="P5" s="2"/>
      <c r="Q5" s="2"/>
      <c r="R5" s="2"/>
      <c r="S5" s="2"/>
      <c r="T5" s="2"/>
      <c r="U5" s="2"/>
      <c r="V5" s="2"/>
      <c r="W5" s="2"/>
      <c r="X5" s="2"/>
      <c r="Y5" s="2"/>
      <c r="Z5" s="2"/>
    </row>
    <row r="6" ht="7.5" customHeight="1">
      <c r="A6" s="2"/>
      <c r="B6" s="2"/>
      <c r="C6" s="2"/>
      <c r="D6" s="2"/>
      <c r="E6" s="2"/>
      <c r="F6" s="2"/>
      <c r="G6" s="2"/>
      <c r="H6" s="2"/>
      <c r="I6" s="2"/>
      <c r="J6" s="2"/>
      <c r="K6" s="2"/>
      <c r="L6" s="2"/>
      <c r="M6" s="2"/>
      <c r="N6" s="2"/>
      <c r="O6" s="2"/>
      <c r="P6" s="2"/>
      <c r="Q6" s="2"/>
      <c r="R6" s="2"/>
      <c r="S6" s="2"/>
      <c r="T6" s="2"/>
      <c r="U6" s="2"/>
      <c r="V6" s="2"/>
      <c r="W6" s="2"/>
      <c r="X6" s="2"/>
      <c r="Y6" s="2"/>
      <c r="Z6" s="2"/>
    </row>
    <row r="7" ht="12.75" customHeight="1">
      <c r="A7" s="2"/>
      <c r="B7" s="93" t="s">
        <v>160</v>
      </c>
      <c r="C7" s="60" t="s">
        <v>161</v>
      </c>
      <c r="J7" s="60"/>
      <c r="K7" s="2"/>
      <c r="L7" s="2"/>
      <c r="M7" s="2"/>
      <c r="N7" s="2"/>
      <c r="O7" s="2"/>
      <c r="P7" s="2"/>
      <c r="Q7" s="2"/>
      <c r="R7" s="2"/>
      <c r="S7" s="2"/>
      <c r="T7" s="2"/>
      <c r="U7" s="2"/>
      <c r="V7" s="2"/>
      <c r="W7" s="2"/>
      <c r="X7" s="2"/>
      <c r="Y7" s="2"/>
      <c r="Z7" s="2"/>
    </row>
    <row r="8" ht="3.0" customHeight="1">
      <c r="A8" s="2"/>
      <c r="B8" s="6"/>
      <c r="C8" s="93"/>
      <c r="D8" s="93"/>
      <c r="E8" s="93"/>
      <c r="F8" s="93"/>
      <c r="G8" s="94"/>
      <c r="H8" s="2"/>
      <c r="I8" s="2"/>
      <c r="J8" s="2"/>
      <c r="K8" s="2"/>
      <c r="L8" s="2"/>
      <c r="M8" s="2"/>
      <c r="N8" s="2"/>
      <c r="O8" s="2"/>
      <c r="P8" s="2"/>
      <c r="Q8" s="2"/>
      <c r="R8" s="2"/>
      <c r="S8" s="2"/>
      <c r="T8" s="2"/>
      <c r="U8" s="2"/>
      <c r="V8" s="2"/>
      <c r="W8" s="2"/>
      <c r="X8" s="2"/>
      <c r="Y8" s="2"/>
      <c r="Z8" s="2"/>
    </row>
    <row r="9" ht="3.75" customHeight="1">
      <c r="A9" s="9"/>
      <c r="B9" s="12"/>
      <c r="C9" s="95"/>
      <c r="D9" s="95"/>
      <c r="E9" s="95"/>
      <c r="F9" s="95"/>
      <c r="G9" s="96"/>
      <c r="H9" s="10"/>
      <c r="I9" s="10"/>
      <c r="J9" s="10"/>
      <c r="K9" s="10"/>
      <c r="L9" s="10"/>
      <c r="M9" s="10"/>
      <c r="N9" s="10"/>
      <c r="O9" s="10"/>
      <c r="P9" s="13"/>
      <c r="Q9" s="2"/>
      <c r="R9" s="2"/>
      <c r="S9" s="2"/>
      <c r="T9" s="2"/>
      <c r="U9" s="2"/>
      <c r="V9" s="2"/>
      <c r="W9" s="2"/>
      <c r="X9" s="2"/>
      <c r="Y9" s="2"/>
      <c r="Z9" s="2"/>
    </row>
    <row r="10" ht="13.5" customHeight="1">
      <c r="A10" s="14"/>
      <c r="B10" s="6" t="s">
        <v>162</v>
      </c>
      <c r="C10" s="42" t="s">
        <v>163</v>
      </c>
      <c r="D10" s="27"/>
      <c r="E10" s="18"/>
      <c r="F10" s="18"/>
      <c r="G10" s="97"/>
      <c r="H10" s="42"/>
      <c r="I10" s="98" t="s">
        <v>164</v>
      </c>
      <c r="J10" s="98"/>
      <c r="K10" s="2">
        <v>3.0</v>
      </c>
      <c r="L10" s="2" t="s">
        <v>165</v>
      </c>
      <c r="M10" s="2"/>
      <c r="N10" s="99" t="s">
        <v>166</v>
      </c>
      <c r="O10" s="99"/>
      <c r="P10" s="100"/>
      <c r="Q10" s="101"/>
      <c r="R10" s="6"/>
      <c r="S10" s="2"/>
      <c r="T10" s="2"/>
      <c r="U10" s="2"/>
      <c r="V10" s="2"/>
      <c r="W10" s="2"/>
      <c r="X10" s="2"/>
      <c r="Y10" s="2"/>
      <c r="Z10" s="2"/>
    </row>
    <row r="11" ht="22.5" customHeight="1">
      <c r="A11" s="14"/>
      <c r="B11" s="6"/>
      <c r="C11" s="25"/>
      <c r="D11" s="6"/>
      <c r="E11" s="2"/>
      <c r="F11" s="2"/>
      <c r="G11" s="102"/>
      <c r="H11" s="25"/>
      <c r="I11" s="103"/>
      <c r="J11" s="2"/>
      <c r="K11" s="104">
        <v>7.0</v>
      </c>
      <c r="L11" s="104" t="s">
        <v>167</v>
      </c>
      <c r="M11" s="104"/>
      <c r="N11" s="105" t="s">
        <v>168</v>
      </c>
      <c r="P11" s="106"/>
      <c r="Q11" s="2"/>
      <c r="R11" s="6"/>
      <c r="S11" s="2"/>
      <c r="T11" s="2"/>
      <c r="U11" s="2"/>
      <c r="V11" s="2"/>
      <c r="W11" s="2"/>
      <c r="X11" s="2"/>
      <c r="Y11" s="2"/>
      <c r="Z11" s="2"/>
    </row>
    <row r="12" ht="3.75" customHeight="1">
      <c r="A12" s="14"/>
      <c r="B12" s="6"/>
      <c r="C12" s="25"/>
      <c r="D12" s="6"/>
      <c r="E12" s="2"/>
      <c r="F12" s="2"/>
      <c r="G12" s="102"/>
      <c r="H12" s="25"/>
      <c r="I12" s="103"/>
      <c r="J12" s="2"/>
      <c r="K12" s="2"/>
      <c r="L12" s="6"/>
      <c r="M12" s="2"/>
      <c r="N12" s="51"/>
      <c r="O12" s="51"/>
      <c r="P12" s="100"/>
      <c r="Q12" s="2"/>
      <c r="R12" s="6"/>
      <c r="S12" s="2"/>
      <c r="T12" s="2"/>
      <c r="U12" s="2"/>
      <c r="V12" s="2"/>
      <c r="W12" s="2"/>
      <c r="X12" s="2"/>
      <c r="Y12" s="2"/>
      <c r="Z12" s="2"/>
    </row>
    <row r="13" ht="12.75" customHeight="1">
      <c r="A13" s="14"/>
      <c r="B13" s="6" t="s">
        <v>169</v>
      </c>
      <c r="C13" s="42" t="s">
        <v>170</v>
      </c>
      <c r="D13" s="27"/>
      <c r="E13" s="18"/>
      <c r="F13" s="18"/>
      <c r="G13" s="97"/>
      <c r="H13" s="18"/>
      <c r="I13" s="107" t="s">
        <v>171</v>
      </c>
      <c r="J13" s="107"/>
      <c r="K13" s="2">
        <v>2.0</v>
      </c>
      <c r="L13" s="2" t="s">
        <v>172</v>
      </c>
      <c r="M13" s="2"/>
      <c r="N13" s="99"/>
      <c r="O13" s="99"/>
      <c r="P13" s="100"/>
      <c r="Q13" s="2"/>
      <c r="R13" s="6"/>
      <c r="S13" s="2"/>
      <c r="T13" s="2"/>
      <c r="U13" s="2"/>
      <c r="V13" s="2"/>
      <c r="W13" s="2"/>
      <c r="X13" s="2"/>
      <c r="Y13" s="2"/>
      <c r="Z13" s="2"/>
    </row>
    <row r="14" ht="3.75" customHeight="1">
      <c r="A14" s="14"/>
      <c r="B14" s="6"/>
      <c r="C14" s="25"/>
      <c r="D14" s="6"/>
      <c r="E14" s="2"/>
      <c r="F14" s="2"/>
      <c r="G14" s="25"/>
      <c r="H14" s="2"/>
      <c r="I14" s="103"/>
      <c r="J14" s="2"/>
      <c r="K14" s="2"/>
      <c r="L14" s="6"/>
      <c r="M14" s="2"/>
      <c r="N14" s="99"/>
      <c r="O14" s="99"/>
      <c r="P14" s="100"/>
      <c r="Q14" s="2"/>
      <c r="R14" s="6"/>
      <c r="S14" s="2"/>
      <c r="T14" s="2"/>
      <c r="U14" s="2"/>
      <c r="V14" s="2"/>
      <c r="W14" s="2"/>
      <c r="X14" s="2"/>
      <c r="Y14" s="2"/>
      <c r="Z14" s="2"/>
    </row>
    <row r="15" ht="13.5" customHeight="1">
      <c r="A15" s="14"/>
      <c r="B15" s="6" t="s">
        <v>173</v>
      </c>
      <c r="C15" s="42" t="s">
        <v>174</v>
      </c>
      <c r="D15" s="27"/>
      <c r="E15" s="18"/>
      <c r="F15" s="108"/>
      <c r="G15" s="97"/>
      <c r="H15" s="18"/>
      <c r="I15" s="107" t="s">
        <v>175</v>
      </c>
      <c r="J15" s="107"/>
      <c r="K15" s="2">
        <v>0.2</v>
      </c>
      <c r="L15" s="2" t="s">
        <v>176</v>
      </c>
      <c r="M15" s="2"/>
      <c r="N15" s="99" t="s">
        <v>177</v>
      </c>
      <c r="O15" s="99"/>
      <c r="P15" s="100"/>
      <c r="Q15" s="102"/>
      <c r="R15" s="6"/>
      <c r="S15" s="2"/>
      <c r="T15" s="22"/>
      <c r="U15" s="2"/>
      <c r="V15" s="2"/>
      <c r="W15" s="2"/>
      <c r="X15" s="2"/>
      <c r="Y15" s="2"/>
      <c r="Z15" s="2"/>
    </row>
    <row r="16" ht="13.5" customHeight="1">
      <c r="A16" s="14"/>
      <c r="B16" s="2"/>
      <c r="C16" s="2"/>
      <c r="D16" s="2"/>
      <c r="E16" s="2"/>
      <c r="F16" s="2"/>
      <c r="G16" s="2"/>
      <c r="H16" s="2"/>
      <c r="I16" s="2"/>
      <c r="J16" s="2"/>
      <c r="K16" s="2">
        <v>0.3</v>
      </c>
      <c r="L16" s="2" t="s">
        <v>178</v>
      </c>
      <c r="M16" s="2"/>
      <c r="N16" s="99" t="s">
        <v>179</v>
      </c>
      <c r="O16" s="99"/>
      <c r="P16" s="100"/>
      <c r="Q16" s="102"/>
      <c r="R16" s="2"/>
      <c r="S16" s="2"/>
      <c r="T16" s="2"/>
      <c r="U16" s="2"/>
      <c r="V16" s="2"/>
      <c r="W16" s="2"/>
      <c r="X16" s="2"/>
      <c r="Y16" s="2"/>
      <c r="Z16" s="2"/>
    </row>
    <row r="17" ht="13.5" customHeight="1">
      <c r="A17" s="14"/>
      <c r="B17" s="2"/>
      <c r="C17" s="2"/>
      <c r="D17" s="2"/>
      <c r="E17" s="2"/>
      <c r="F17" s="2"/>
      <c r="G17" s="2"/>
      <c r="H17" s="2"/>
      <c r="I17" s="2"/>
      <c r="J17" s="2"/>
      <c r="K17" s="104">
        <v>0.4</v>
      </c>
      <c r="L17" s="109" t="s">
        <v>180</v>
      </c>
      <c r="M17" s="104"/>
      <c r="N17" s="110" t="s">
        <v>181</v>
      </c>
      <c r="P17" s="106"/>
      <c r="Q17" s="2"/>
      <c r="R17" s="2"/>
      <c r="S17" s="2"/>
      <c r="T17" s="2"/>
      <c r="U17" s="2"/>
      <c r="V17" s="2"/>
      <c r="W17" s="2"/>
      <c r="X17" s="2"/>
      <c r="Y17" s="2"/>
      <c r="Z17" s="2"/>
    </row>
    <row r="18" ht="3.75" customHeight="1">
      <c r="A18" s="26"/>
      <c r="B18" s="18"/>
      <c r="C18" s="18"/>
      <c r="D18" s="18"/>
      <c r="E18" s="18"/>
      <c r="F18" s="18"/>
      <c r="G18" s="18"/>
      <c r="H18" s="18"/>
      <c r="I18" s="18"/>
      <c r="J18" s="18"/>
      <c r="K18" s="18"/>
      <c r="L18" s="108"/>
      <c r="M18" s="18"/>
      <c r="N18" s="18"/>
      <c r="O18" s="18"/>
      <c r="P18" s="28"/>
      <c r="Q18" s="2"/>
      <c r="R18" s="2"/>
      <c r="S18" s="2"/>
      <c r="T18" s="2"/>
      <c r="U18" s="2"/>
      <c r="V18" s="2"/>
      <c r="W18" s="2"/>
      <c r="X18" s="2"/>
      <c r="Y18" s="2"/>
      <c r="Z18" s="2"/>
    </row>
    <row r="19" ht="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3.5" customHeight="1">
      <c r="A20" s="6"/>
      <c r="B20" s="93" t="s">
        <v>182</v>
      </c>
      <c r="C20" s="5" t="s">
        <v>183</v>
      </c>
      <c r="D20" s="2"/>
      <c r="E20" s="2"/>
      <c r="F20" s="2"/>
      <c r="G20" s="2"/>
      <c r="H20" s="2"/>
      <c r="I20" s="2"/>
      <c r="J20" s="2"/>
      <c r="K20" s="2"/>
      <c r="L20" s="2"/>
      <c r="M20" s="2"/>
      <c r="N20" s="2"/>
      <c r="O20" s="2"/>
      <c r="P20" s="2"/>
      <c r="Q20" s="2"/>
      <c r="R20" s="2"/>
      <c r="S20" s="2"/>
      <c r="T20" s="2"/>
      <c r="U20" s="2"/>
      <c r="V20" s="2"/>
      <c r="W20" s="2"/>
      <c r="X20" s="2"/>
      <c r="Y20" s="2"/>
      <c r="Z20" s="2"/>
    </row>
    <row r="21" ht="3.0" customHeight="1">
      <c r="A21" s="6"/>
      <c r="B21" s="93"/>
      <c r="C21" s="5"/>
      <c r="D21" s="2"/>
      <c r="E21" s="2"/>
      <c r="F21" s="2"/>
      <c r="G21" s="2"/>
      <c r="H21" s="2"/>
      <c r="I21" s="2"/>
      <c r="J21" s="2"/>
      <c r="K21" s="2"/>
      <c r="L21" s="2"/>
      <c r="M21" s="2"/>
      <c r="N21" s="2"/>
      <c r="O21" s="2"/>
      <c r="P21" s="2"/>
      <c r="Q21" s="2"/>
      <c r="R21" s="2"/>
      <c r="S21" s="2"/>
      <c r="T21" s="2"/>
      <c r="U21" s="2"/>
      <c r="V21" s="2"/>
      <c r="W21" s="2"/>
      <c r="X21" s="2"/>
      <c r="Y21" s="2"/>
      <c r="Z21" s="2"/>
    </row>
    <row r="22" ht="3.75" customHeight="1">
      <c r="A22" s="111"/>
      <c r="B22" s="12"/>
      <c r="C22" s="112"/>
      <c r="D22" s="10"/>
      <c r="E22" s="10"/>
      <c r="F22" s="10"/>
      <c r="G22" s="10"/>
      <c r="H22" s="10"/>
      <c r="I22" s="10"/>
      <c r="J22" s="10"/>
      <c r="K22" s="10"/>
      <c r="L22" s="10"/>
      <c r="M22" s="10"/>
      <c r="N22" s="10"/>
      <c r="O22" s="10"/>
      <c r="P22" s="13"/>
      <c r="Q22" s="2"/>
      <c r="R22" s="2"/>
      <c r="S22" s="2"/>
      <c r="T22" s="2"/>
      <c r="U22" s="2"/>
      <c r="V22" s="2"/>
      <c r="W22" s="2"/>
      <c r="X22" s="2"/>
      <c r="Y22" s="2"/>
      <c r="Z22" s="2"/>
    </row>
    <row r="23" ht="13.5" customHeight="1">
      <c r="A23" s="113"/>
      <c r="B23" s="6" t="s">
        <v>184</v>
      </c>
      <c r="C23" s="114" t="s">
        <v>185</v>
      </c>
      <c r="D23" s="74"/>
      <c r="E23" s="74"/>
      <c r="F23" s="74"/>
      <c r="G23" s="74"/>
      <c r="H23" s="115"/>
      <c r="I23" s="116" t="s">
        <v>186</v>
      </c>
      <c r="J23" s="117"/>
      <c r="K23" s="118">
        <f>IDE!F65</f>
        <v>2</v>
      </c>
      <c r="L23" s="2"/>
      <c r="M23" s="2" t="s">
        <v>47</v>
      </c>
      <c r="N23" s="2"/>
      <c r="O23" s="2"/>
      <c r="P23" s="20"/>
      <c r="Q23" s="2"/>
      <c r="R23" s="2"/>
      <c r="S23" s="2"/>
      <c r="T23" s="2"/>
      <c r="U23" s="2"/>
      <c r="V23" s="2"/>
      <c r="W23" s="2"/>
      <c r="X23" s="2"/>
      <c r="Y23" s="2"/>
      <c r="Z23" s="2"/>
    </row>
    <row r="24" ht="3.75" customHeight="1">
      <c r="A24" s="113"/>
      <c r="B24" s="6"/>
      <c r="C24" s="119"/>
      <c r="D24" s="119"/>
      <c r="E24" s="119"/>
      <c r="F24" s="119"/>
      <c r="G24" s="120"/>
      <c r="H24" s="121"/>
      <c r="I24" s="116"/>
      <c r="J24" s="117"/>
      <c r="K24" s="2"/>
      <c r="L24" s="2"/>
      <c r="M24" s="2"/>
      <c r="N24" s="2"/>
      <c r="O24" s="2"/>
      <c r="P24" s="20"/>
      <c r="Q24" s="2"/>
      <c r="R24" s="2"/>
      <c r="S24" s="2"/>
      <c r="T24" s="2"/>
      <c r="U24" s="2"/>
      <c r="V24" s="2"/>
      <c r="W24" s="2"/>
      <c r="X24" s="2"/>
      <c r="Y24" s="2"/>
      <c r="Z24" s="2"/>
    </row>
    <row r="25" ht="13.5" customHeight="1">
      <c r="A25" s="113"/>
      <c r="B25" s="6" t="s">
        <v>187</v>
      </c>
      <c r="C25" s="122" t="s">
        <v>188</v>
      </c>
      <c r="D25" s="74"/>
      <c r="E25" s="74"/>
      <c r="F25" s="74"/>
      <c r="G25" s="74"/>
      <c r="H25" s="74"/>
      <c r="I25" s="116" t="s">
        <v>189</v>
      </c>
      <c r="J25" s="117"/>
      <c r="K25" s="118">
        <f>IDE!F67</f>
        <v>30.8</v>
      </c>
      <c r="L25" s="2"/>
      <c r="M25" s="2" t="s">
        <v>190</v>
      </c>
      <c r="N25" s="2"/>
      <c r="O25" s="2"/>
      <c r="P25" s="20"/>
      <c r="Q25" s="2"/>
      <c r="R25" s="2"/>
      <c r="S25" s="2"/>
      <c r="T25" s="2"/>
      <c r="U25" s="2"/>
      <c r="V25" s="2"/>
      <c r="W25" s="2"/>
      <c r="X25" s="2"/>
      <c r="Y25" s="2"/>
      <c r="Z25" s="2"/>
    </row>
    <row r="26" ht="3.75" customHeight="1">
      <c r="A26" s="113"/>
      <c r="B26" s="6"/>
      <c r="C26" s="123"/>
      <c r="D26" s="123"/>
      <c r="E26" s="123"/>
      <c r="F26" s="123"/>
      <c r="G26" s="124"/>
      <c r="H26" s="5"/>
      <c r="I26" s="107"/>
      <c r="J26" s="5"/>
      <c r="K26" s="2"/>
      <c r="L26" s="2"/>
      <c r="M26" s="2"/>
      <c r="N26" s="2"/>
      <c r="O26" s="2"/>
      <c r="P26" s="20"/>
      <c r="Q26" s="2"/>
      <c r="R26" s="2"/>
      <c r="S26" s="2"/>
      <c r="T26" s="2"/>
      <c r="U26" s="2"/>
      <c r="V26" s="2"/>
      <c r="W26" s="2"/>
      <c r="X26" s="2"/>
      <c r="Y26" s="2"/>
      <c r="Z26" s="2"/>
    </row>
    <row r="27" ht="13.5" customHeight="1">
      <c r="A27" s="113"/>
      <c r="B27" s="6" t="s">
        <v>191</v>
      </c>
      <c r="C27" s="122" t="s">
        <v>192</v>
      </c>
      <c r="D27" s="74"/>
      <c r="E27" s="74"/>
      <c r="F27" s="74"/>
      <c r="G27" s="125"/>
      <c r="H27" s="126"/>
      <c r="I27" s="116" t="s">
        <v>193</v>
      </c>
      <c r="J27" s="117"/>
      <c r="K27" s="118">
        <f>IDE!F69</f>
        <v>16.7</v>
      </c>
      <c r="L27" s="2"/>
      <c r="M27" s="2" t="s">
        <v>194</v>
      </c>
      <c r="N27" s="127"/>
      <c r="O27" s="127"/>
      <c r="P27" s="128"/>
      <c r="Q27" s="2"/>
      <c r="R27" s="2"/>
      <c r="S27" s="2"/>
      <c r="T27" s="2"/>
      <c r="U27" s="2"/>
      <c r="V27" s="2"/>
      <c r="W27" s="2"/>
      <c r="X27" s="2"/>
      <c r="Y27" s="2"/>
      <c r="Z27" s="2"/>
    </row>
    <row r="28" ht="3.75" customHeight="1">
      <c r="A28" s="113"/>
      <c r="B28" s="6"/>
      <c r="C28" s="123"/>
      <c r="D28" s="123"/>
      <c r="E28" s="123"/>
      <c r="F28" s="123"/>
      <c r="G28" s="124"/>
      <c r="H28" s="5"/>
      <c r="I28" s="107"/>
      <c r="J28" s="5"/>
      <c r="K28" s="2"/>
      <c r="L28" s="2"/>
      <c r="M28" s="2"/>
      <c r="N28" s="127"/>
      <c r="O28" s="127"/>
      <c r="P28" s="128"/>
      <c r="Q28" s="2"/>
      <c r="R28" s="2"/>
      <c r="S28" s="2"/>
      <c r="T28" s="2"/>
      <c r="U28" s="2"/>
      <c r="V28" s="2"/>
      <c r="W28" s="2"/>
      <c r="X28" s="2"/>
      <c r="Y28" s="2"/>
      <c r="Z28" s="2"/>
    </row>
    <row r="29" ht="13.5" customHeight="1">
      <c r="A29" s="113"/>
      <c r="B29" s="6" t="s">
        <v>195</v>
      </c>
      <c r="C29" s="122" t="s">
        <v>196</v>
      </c>
      <c r="D29" s="74"/>
      <c r="E29" s="74"/>
      <c r="F29" s="74"/>
      <c r="G29" s="125"/>
      <c r="H29" s="126"/>
      <c r="I29" s="116" t="s">
        <v>197</v>
      </c>
      <c r="J29" s="117"/>
      <c r="K29" s="118">
        <f>IDE!N69</f>
        <v>14.3</v>
      </c>
      <c r="L29" s="2"/>
      <c r="M29" s="2" t="s">
        <v>198</v>
      </c>
      <c r="N29" s="127"/>
      <c r="O29" s="127"/>
      <c r="P29" s="128"/>
      <c r="Q29" s="2"/>
      <c r="R29" s="2"/>
      <c r="S29" s="2"/>
      <c r="T29" s="2"/>
      <c r="U29" s="2"/>
      <c r="V29" s="2"/>
      <c r="W29" s="2"/>
      <c r="X29" s="2"/>
      <c r="Y29" s="2"/>
      <c r="Z29" s="2"/>
    </row>
    <row r="30" ht="3.75" customHeight="1">
      <c r="A30" s="113"/>
      <c r="B30" s="6"/>
      <c r="C30" s="123"/>
      <c r="D30" s="123"/>
      <c r="E30" s="123"/>
      <c r="F30" s="123"/>
      <c r="G30" s="124"/>
      <c r="H30" s="5"/>
      <c r="I30" s="107"/>
      <c r="J30" s="5"/>
      <c r="K30" s="2"/>
      <c r="L30" s="2"/>
      <c r="M30" s="2"/>
      <c r="N30" s="127"/>
      <c r="O30" s="127"/>
      <c r="P30" s="128"/>
      <c r="Q30" s="2"/>
      <c r="R30" s="2"/>
      <c r="S30" s="2"/>
      <c r="T30" s="2"/>
      <c r="U30" s="2"/>
      <c r="V30" s="2"/>
      <c r="W30" s="2"/>
      <c r="X30" s="2"/>
      <c r="Y30" s="2"/>
      <c r="Z30" s="2"/>
    </row>
    <row r="31" ht="13.5" customHeight="1">
      <c r="A31" s="113"/>
      <c r="B31" s="6" t="s">
        <v>199</v>
      </c>
      <c r="C31" s="122" t="s">
        <v>200</v>
      </c>
      <c r="D31" s="74"/>
      <c r="E31" s="74"/>
      <c r="F31" s="74"/>
      <c r="G31" s="125"/>
      <c r="H31" s="126"/>
      <c r="I31" s="116" t="s">
        <v>201</v>
      </c>
      <c r="J31" s="117"/>
      <c r="K31" s="118">
        <f>IDE!N65</f>
        <v>4.8</v>
      </c>
      <c r="L31" s="2"/>
      <c r="M31" s="2" t="s">
        <v>202</v>
      </c>
      <c r="N31" s="2"/>
      <c r="O31" s="2"/>
      <c r="P31" s="20"/>
      <c r="Q31" s="2"/>
      <c r="R31" s="2"/>
      <c r="S31" s="2"/>
      <c r="T31" s="2"/>
      <c r="U31" s="2"/>
      <c r="V31" s="2"/>
      <c r="W31" s="2"/>
      <c r="X31" s="2"/>
      <c r="Y31" s="2"/>
      <c r="Z31" s="2"/>
    </row>
    <row r="32" ht="3.75" customHeight="1">
      <c r="A32" s="113"/>
      <c r="B32" s="6"/>
      <c r="C32" s="123"/>
      <c r="D32" s="123"/>
      <c r="E32" s="123"/>
      <c r="F32" s="123"/>
      <c r="G32" s="124"/>
      <c r="H32" s="5"/>
      <c r="I32" s="107"/>
      <c r="J32" s="5"/>
      <c r="K32" s="2"/>
      <c r="L32" s="2"/>
      <c r="M32" s="2"/>
      <c r="N32" s="2"/>
      <c r="O32" s="2"/>
      <c r="P32" s="20"/>
      <c r="Q32" s="2"/>
      <c r="R32" s="2"/>
      <c r="S32" s="2"/>
      <c r="T32" s="2"/>
      <c r="U32" s="2"/>
      <c r="V32" s="2"/>
      <c r="W32" s="2"/>
      <c r="X32" s="2"/>
      <c r="Y32" s="2"/>
      <c r="Z32" s="2"/>
    </row>
    <row r="33" ht="13.5" customHeight="1">
      <c r="A33" s="113"/>
      <c r="B33" s="6" t="s">
        <v>203</v>
      </c>
      <c r="C33" s="122" t="s">
        <v>204</v>
      </c>
      <c r="D33" s="74"/>
      <c r="E33" s="74"/>
      <c r="F33" s="74"/>
      <c r="G33" s="125"/>
      <c r="H33" s="126"/>
      <c r="I33" s="116" t="s">
        <v>171</v>
      </c>
      <c r="J33" s="117"/>
      <c r="K33" s="118">
        <f>$K$13</f>
        <v>2</v>
      </c>
      <c r="L33" s="2"/>
      <c r="M33" s="2" t="s">
        <v>205</v>
      </c>
      <c r="N33" s="2"/>
      <c r="O33" s="2"/>
      <c r="P33" s="20"/>
      <c r="Q33" s="2"/>
      <c r="R33" s="2"/>
      <c r="S33" s="2"/>
      <c r="T33" s="2"/>
      <c r="U33" s="2"/>
      <c r="V33" s="2"/>
      <c r="W33" s="2"/>
      <c r="X33" s="2"/>
      <c r="Y33" s="2"/>
      <c r="Z33" s="2"/>
    </row>
    <row r="34" ht="3.75" customHeight="1">
      <c r="A34" s="113"/>
      <c r="B34" s="6"/>
      <c r="C34" s="123"/>
      <c r="D34" s="123"/>
      <c r="E34" s="123"/>
      <c r="F34" s="123"/>
      <c r="G34" s="124"/>
      <c r="H34" s="5"/>
      <c r="I34" s="107"/>
      <c r="J34" s="5"/>
      <c r="K34" s="2"/>
      <c r="L34" s="2"/>
      <c r="M34" s="2"/>
      <c r="N34" s="2"/>
      <c r="O34" s="2"/>
      <c r="P34" s="20"/>
      <c r="Q34" s="2"/>
      <c r="R34" s="2"/>
      <c r="S34" s="2"/>
      <c r="T34" s="2"/>
      <c r="U34" s="2"/>
      <c r="V34" s="2"/>
      <c r="W34" s="2"/>
      <c r="X34" s="2"/>
      <c r="Y34" s="2"/>
      <c r="Z34" s="2"/>
    </row>
    <row r="35" ht="13.5" customHeight="1">
      <c r="A35" s="113"/>
      <c r="B35" s="6" t="s">
        <v>206</v>
      </c>
      <c r="C35" s="122" t="s">
        <v>207</v>
      </c>
      <c r="D35" s="74"/>
      <c r="E35" s="74"/>
      <c r="F35" s="74"/>
      <c r="G35" s="125"/>
      <c r="H35" s="126"/>
      <c r="I35" s="116" t="s">
        <v>175</v>
      </c>
      <c r="J35" s="117"/>
      <c r="K35" s="129">
        <v>0.4</v>
      </c>
      <c r="L35" s="2"/>
      <c r="M35" s="2" t="s">
        <v>208</v>
      </c>
      <c r="N35" s="102" t="s">
        <v>209</v>
      </c>
      <c r="O35" s="2"/>
      <c r="P35" s="20"/>
      <c r="Q35" s="2"/>
      <c r="R35" s="102"/>
      <c r="S35" s="2"/>
      <c r="T35" s="2"/>
      <c r="U35" s="2"/>
      <c r="V35" s="2"/>
      <c r="W35" s="2"/>
      <c r="X35" s="2"/>
      <c r="Y35" s="2"/>
      <c r="Z35" s="2"/>
    </row>
    <row r="36" ht="3.75" customHeight="1">
      <c r="A36" s="113"/>
      <c r="B36" s="6"/>
      <c r="C36" s="123"/>
      <c r="D36" s="123"/>
      <c r="E36" s="123"/>
      <c r="F36" s="123"/>
      <c r="G36" s="124"/>
      <c r="H36" s="5"/>
      <c r="I36" s="107"/>
      <c r="J36" s="5"/>
      <c r="K36" s="2"/>
      <c r="L36" s="2"/>
      <c r="M36" s="2"/>
      <c r="N36" s="102"/>
      <c r="O36" s="2"/>
      <c r="P36" s="20"/>
      <c r="Q36" s="2"/>
      <c r="R36" s="102"/>
      <c r="S36" s="2"/>
      <c r="T36" s="2"/>
      <c r="U36" s="2"/>
      <c r="V36" s="2"/>
      <c r="W36" s="2"/>
      <c r="X36" s="2"/>
      <c r="Y36" s="2"/>
      <c r="Z36" s="2"/>
    </row>
    <row r="37" ht="13.5" customHeight="1">
      <c r="A37" s="113"/>
      <c r="B37" s="6" t="s">
        <v>210</v>
      </c>
      <c r="C37" s="122" t="s">
        <v>211</v>
      </c>
      <c r="D37" s="74"/>
      <c r="E37" s="74"/>
      <c r="F37" s="74"/>
      <c r="G37" s="125"/>
      <c r="H37" s="130"/>
      <c r="I37" s="116" t="s">
        <v>212</v>
      </c>
      <c r="J37" s="117"/>
      <c r="K37" s="129">
        <v>7.0</v>
      </c>
      <c r="L37" s="2"/>
      <c r="M37" s="2" t="s">
        <v>213</v>
      </c>
      <c r="N37" s="102" t="s">
        <v>214</v>
      </c>
      <c r="O37" s="2"/>
      <c r="P37" s="20"/>
      <c r="Q37" s="2"/>
      <c r="R37" s="102"/>
      <c r="S37" s="2"/>
      <c r="T37" s="2"/>
      <c r="U37" s="2"/>
      <c r="V37" s="2"/>
      <c r="W37" s="2"/>
      <c r="X37" s="2"/>
      <c r="Y37" s="2"/>
      <c r="Z37" s="2"/>
    </row>
    <row r="38" ht="3.75" customHeight="1">
      <c r="A38" s="26"/>
      <c r="B38" s="18"/>
      <c r="C38" s="18"/>
      <c r="D38" s="18"/>
      <c r="E38" s="18"/>
      <c r="F38" s="18"/>
      <c r="G38" s="18"/>
      <c r="H38" s="18"/>
      <c r="I38" s="18"/>
      <c r="J38" s="18"/>
      <c r="K38" s="18"/>
      <c r="L38" s="18"/>
      <c r="M38" s="18"/>
      <c r="N38" s="18"/>
      <c r="O38" s="18"/>
      <c r="P38" s="28"/>
      <c r="Q38" s="2"/>
      <c r="R38" s="2"/>
      <c r="S38" s="2"/>
      <c r="T38" s="2"/>
      <c r="U38" s="2"/>
      <c r="V38" s="2"/>
      <c r="W38" s="2"/>
      <c r="X38" s="2"/>
      <c r="Y38" s="2"/>
      <c r="Z38" s="2"/>
    </row>
    <row r="39" ht="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3.5" customHeight="1">
      <c r="A40" s="2"/>
      <c r="B40" s="5" t="s">
        <v>215</v>
      </c>
      <c r="C40" s="5" t="s">
        <v>216</v>
      </c>
      <c r="D40" s="2"/>
      <c r="E40" s="2"/>
      <c r="F40" s="2"/>
      <c r="G40" s="2"/>
      <c r="H40" s="2"/>
      <c r="I40" s="2"/>
      <c r="J40" s="2"/>
      <c r="K40" s="2"/>
      <c r="L40" s="2"/>
      <c r="M40" s="2"/>
      <c r="N40" s="2"/>
      <c r="O40" s="2"/>
      <c r="P40" s="2"/>
      <c r="Q40" s="2"/>
      <c r="R40" s="2"/>
      <c r="S40" s="2"/>
      <c r="T40" s="2"/>
      <c r="U40" s="2"/>
      <c r="V40" s="2"/>
      <c r="W40" s="2"/>
      <c r="X40" s="2"/>
      <c r="Y40" s="2"/>
      <c r="Z40" s="2"/>
    </row>
    <row r="41" ht="2.25" customHeight="1">
      <c r="A41" s="2"/>
      <c r="B41" s="5"/>
      <c r="C41" s="5"/>
      <c r="D41" s="2"/>
      <c r="E41" s="2"/>
      <c r="F41" s="2"/>
      <c r="G41" s="2"/>
      <c r="H41" s="2"/>
      <c r="I41" s="2"/>
      <c r="J41" s="2"/>
      <c r="K41" s="2"/>
      <c r="L41" s="2"/>
      <c r="M41" s="2"/>
      <c r="N41" s="2"/>
      <c r="O41" s="2"/>
      <c r="P41" s="2"/>
      <c r="Q41" s="2"/>
      <c r="R41" s="2"/>
      <c r="S41" s="2"/>
      <c r="T41" s="2"/>
      <c r="U41" s="2"/>
      <c r="V41" s="2"/>
      <c r="W41" s="2"/>
      <c r="X41" s="2"/>
      <c r="Y41" s="2"/>
      <c r="Z41" s="2"/>
    </row>
    <row r="42" ht="3.75" customHeight="1">
      <c r="A42" s="131"/>
      <c r="B42" s="132"/>
      <c r="C42" s="133"/>
      <c r="D42" s="132"/>
      <c r="E42" s="132"/>
      <c r="F42" s="132"/>
      <c r="G42" s="132"/>
      <c r="H42" s="132"/>
      <c r="I42" s="132"/>
      <c r="J42" s="132"/>
      <c r="K42" s="132"/>
      <c r="L42" s="132"/>
      <c r="M42" s="132"/>
      <c r="N42" s="132"/>
      <c r="O42" s="132"/>
      <c r="P42" s="134"/>
      <c r="Q42" s="2"/>
      <c r="R42" s="2"/>
      <c r="S42" s="2"/>
      <c r="T42" s="2"/>
      <c r="U42" s="2"/>
      <c r="V42" s="2"/>
      <c r="W42" s="2"/>
      <c r="X42" s="2"/>
      <c r="Y42" s="2"/>
      <c r="Z42" s="2"/>
    </row>
    <row r="43" ht="13.5" customHeight="1">
      <c r="A43" s="14"/>
      <c r="B43" s="2" t="s">
        <v>217</v>
      </c>
      <c r="C43" s="122" t="s">
        <v>218</v>
      </c>
      <c r="D43" s="108"/>
      <c r="E43" s="108"/>
      <c r="F43" s="108"/>
      <c r="G43" s="135"/>
      <c r="H43" s="18"/>
      <c r="I43" s="116" t="s">
        <v>219</v>
      </c>
      <c r="J43" s="117"/>
      <c r="K43" s="118">
        <f>IF(K27&lt;K29,K27,K29)</f>
        <v>14.3</v>
      </c>
      <c r="L43" s="2"/>
      <c r="M43" s="2" t="s">
        <v>220</v>
      </c>
      <c r="N43" s="2"/>
      <c r="O43" s="2"/>
      <c r="P43" s="20"/>
      <c r="Q43" s="93"/>
      <c r="R43" s="93"/>
      <c r="S43" s="2"/>
      <c r="T43" s="2"/>
      <c r="U43" s="2"/>
      <c r="V43" s="2"/>
      <c r="W43" s="2"/>
      <c r="X43" s="2"/>
      <c r="Y43" s="2"/>
      <c r="Z43" s="2"/>
    </row>
    <row r="44" ht="3.75" customHeight="1">
      <c r="A44" s="14"/>
      <c r="B44" s="2"/>
      <c r="C44" s="22"/>
      <c r="D44" s="22"/>
      <c r="E44" s="22"/>
      <c r="F44" s="22"/>
      <c r="G44" s="93"/>
      <c r="H44" s="2"/>
      <c r="I44" s="107"/>
      <c r="J44" s="60"/>
      <c r="K44" s="2"/>
      <c r="L44" s="2"/>
      <c r="M44" s="2"/>
      <c r="N44" s="2"/>
      <c r="O44" s="2"/>
      <c r="P44" s="20"/>
      <c r="Q44" s="93"/>
      <c r="R44" s="93"/>
      <c r="S44" s="2"/>
      <c r="T44" s="2"/>
      <c r="U44" s="2"/>
      <c r="V44" s="2"/>
      <c r="W44" s="2"/>
      <c r="X44" s="2"/>
      <c r="Y44" s="2"/>
      <c r="Z44" s="2"/>
    </row>
    <row r="45" ht="13.5" customHeight="1">
      <c r="A45" s="14"/>
      <c r="B45" s="2" t="s">
        <v>221</v>
      </c>
      <c r="C45" s="122" t="s">
        <v>222</v>
      </c>
      <c r="D45" s="108"/>
      <c r="E45" s="108"/>
      <c r="F45" s="108"/>
      <c r="G45" s="135"/>
      <c r="H45" s="18"/>
      <c r="I45" s="116" t="s">
        <v>223</v>
      </c>
      <c r="J45" s="117"/>
      <c r="K45" s="136">
        <f>IF(K29&lt;K27,K27,K29)</f>
        <v>16.7</v>
      </c>
      <c r="L45" s="2"/>
      <c r="M45" s="2" t="s">
        <v>224</v>
      </c>
      <c r="N45" s="2"/>
      <c r="O45" s="2"/>
      <c r="P45" s="20"/>
      <c r="Q45" s="93"/>
      <c r="R45" s="93"/>
      <c r="S45" s="2"/>
      <c r="T45" s="2"/>
      <c r="U45" s="2"/>
      <c r="V45" s="2"/>
      <c r="W45" s="2"/>
      <c r="X45" s="2"/>
      <c r="Y45" s="2"/>
      <c r="Z45" s="2"/>
    </row>
    <row r="46" ht="3.75" customHeight="1">
      <c r="A46" s="14"/>
      <c r="B46" s="2"/>
      <c r="C46" s="22"/>
      <c r="D46" s="22"/>
      <c r="E46" s="22"/>
      <c r="F46" s="22"/>
      <c r="G46" s="93"/>
      <c r="H46" s="2"/>
      <c r="I46" s="107"/>
      <c r="J46" s="60"/>
      <c r="K46" s="2"/>
      <c r="L46" s="2"/>
      <c r="M46" s="2"/>
      <c r="N46" s="2"/>
      <c r="O46" s="2"/>
      <c r="P46" s="20"/>
      <c r="Q46" s="93"/>
      <c r="R46" s="93"/>
      <c r="S46" s="2"/>
      <c r="T46" s="2"/>
      <c r="U46" s="2"/>
      <c r="V46" s="2"/>
      <c r="W46" s="2"/>
      <c r="X46" s="2"/>
      <c r="Y46" s="2"/>
      <c r="Z46" s="2"/>
    </row>
    <row r="47" ht="13.5" customHeight="1">
      <c r="A47" s="14"/>
      <c r="B47" s="2" t="s">
        <v>225</v>
      </c>
      <c r="C47" s="122" t="s">
        <v>226</v>
      </c>
      <c r="D47" s="108"/>
      <c r="E47" s="108"/>
      <c r="F47" s="108"/>
      <c r="G47" s="130"/>
      <c r="H47" s="27"/>
      <c r="I47" s="116" t="s">
        <v>227</v>
      </c>
      <c r="J47" s="117"/>
      <c r="K47" s="136">
        <f>K43/K45</f>
        <v>0.8562874251</v>
      </c>
      <c r="L47" s="2"/>
      <c r="M47" s="6" t="s">
        <v>47</v>
      </c>
      <c r="N47" s="2"/>
      <c r="O47" s="2"/>
      <c r="P47" s="20"/>
      <c r="Q47" s="137"/>
      <c r="R47" s="137"/>
      <c r="S47" s="138"/>
      <c r="T47" s="6"/>
      <c r="U47" s="2"/>
      <c r="V47" s="6"/>
      <c r="W47" s="2"/>
      <c r="X47" s="2"/>
      <c r="Y47" s="2"/>
      <c r="Z47" s="2"/>
    </row>
    <row r="48" ht="3.75" customHeight="1">
      <c r="A48" s="14"/>
      <c r="B48" s="2"/>
      <c r="C48" s="22"/>
      <c r="D48" s="22"/>
      <c r="E48" s="22"/>
      <c r="F48" s="22"/>
      <c r="G48" s="137"/>
      <c r="H48" s="6"/>
      <c r="I48" s="98"/>
      <c r="J48" s="139"/>
      <c r="K48" s="138"/>
      <c r="L48" s="2"/>
      <c r="M48" s="6"/>
      <c r="N48" s="2"/>
      <c r="O48" s="2"/>
      <c r="P48" s="20"/>
      <c r="Q48" s="137"/>
      <c r="R48" s="137"/>
      <c r="S48" s="138"/>
      <c r="T48" s="6"/>
      <c r="U48" s="2"/>
      <c r="V48" s="6"/>
      <c r="W48" s="2"/>
      <c r="X48" s="2"/>
      <c r="Y48" s="2"/>
      <c r="Z48" s="2"/>
    </row>
    <row r="49" ht="13.5" customHeight="1">
      <c r="A49" s="14"/>
      <c r="B49" s="2" t="s">
        <v>228</v>
      </c>
      <c r="C49" s="122" t="s">
        <v>229</v>
      </c>
      <c r="D49" s="108"/>
      <c r="E49" s="108"/>
      <c r="F49" s="108"/>
      <c r="G49" s="140"/>
      <c r="H49" s="27"/>
      <c r="I49" s="116" t="s">
        <v>230</v>
      </c>
      <c r="J49" s="117"/>
      <c r="K49" s="118">
        <f>K43/K25</f>
        <v>0.4642857143</v>
      </c>
      <c r="L49" s="2"/>
      <c r="M49" s="6" t="s">
        <v>47</v>
      </c>
      <c r="N49" s="2"/>
      <c r="O49" s="2"/>
      <c r="P49" s="20"/>
      <c r="Q49" s="141"/>
      <c r="R49" s="141"/>
      <c r="S49" s="2"/>
      <c r="T49" s="6"/>
      <c r="U49" s="2"/>
      <c r="V49" s="6"/>
      <c r="W49" s="2"/>
      <c r="X49" s="2"/>
      <c r="Y49" s="2"/>
      <c r="Z49" s="2"/>
    </row>
    <row r="50" ht="3.75" customHeight="1">
      <c r="A50" s="14"/>
      <c r="B50" s="2"/>
      <c r="C50" s="22"/>
      <c r="D50" s="22"/>
      <c r="E50" s="22"/>
      <c r="F50" s="22"/>
      <c r="G50" s="141"/>
      <c r="H50" s="6"/>
      <c r="I50" s="142"/>
      <c r="J50" s="143"/>
      <c r="K50" s="2"/>
      <c r="L50" s="2"/>
      <c r="M50" s="6"/>
      <c r="N50" s="2"/>
      <c r="O50" s="2"/>
      <c r="P50" s="20"/>
      <c r="Q50" s="141"/>
      <c r="R50" s="141"/>
      <c r="S50" s="2"/>
      <c r="T50" s="6"/>
      <c r="U50" s="2"/>
      <c r="V50" s="6"/>
      <c r="W50" s="2"/>
      <c r="X50" s="2"/>
      <c r="Y50" s="2"/>
      <c r="Z50" s="2"/>
    </row>
    <row r="51" ht="13.5" customHeight="1">
      <c r="A51" s="14"/>
      <c r="B51" s="2" t="s">
        <v>231</v>
      </c>
      <c r="C51" s="122" t="s">
        <v>232</v>
      </c>
      <c r="D51" s="108"/>
      <c r="E51" s="108"/>
      <c r="F51" s="108"/>
      <c r="G51" s="144"/>
      <c r="H51" s="18"/>
      <c r="I51" s="116" t="s">
        <v>233</v>
      </c>
      <c r="J51" s="117"/>
      <c r="K51" s="118">
        <f>K35+((K27+K29)*K31*K33)/K25</f>
        <v>10.06233766</v>
      </c>
      <c r="L51" s="2"/>
      <c r="M51" s="2" t="s">
        <v>234</v>
      </c>
      <c r="N51" s="43" t="s">
        <v>235</v>
      </c>
      <c r="O51" s="2"/>
      <c r="P51" s="20"/>
      <c r="Q51" s="93"/>
      <c r="R51" s="93"/>
      <c r="S51" s="2"/>
      <c r="T51" s="2"/>
      <c r="U51" s="2"/>
      <c r="V51" s="2"/>
      <c r="W51" s="2"/>
      <c r="X51" s="102"/>
      <c r="Y51" s="2"/>
      <c r="Z51" s="2"/>
    </row>
    <row r="52" ht="3.75" customHeight="1">
      <c r="A52" s="26"/>
      <c r="B52" s="18"/>
      <c r="C52" s="18"/>
      <c r="D52" s="27"/>
      <c r="E52" s="27"/>
      <c r="F52" s="27"/>
      <c r="G52" s="135"/>
      <c r="H52" s="18"/>
      <c r="I52" s="145"/>
      <c r="J52" s="145"/>
      <c r="K52" s="18"/>
      <c r="L52" s="18"/>
      <c r="M52" s="18"/>
      <c r="N52" s="18"/>
      <c r="O52" s="18"/>
      <c r="P52" s="28"/>
      <c r="Q52" s="93"/>
      <c r="R52" s="93"/>
      <c r="S52" s="2"/>
      <c r="T52" s="2"/>
      <c r="U52" s="2"/>
      <c r="V52" s="2"/>
      <c r="W52" s="2"/>
      <c r="X52" s="2"/>
      <c r="Y52" s="2"/>
      <c r="Z52" s="2"/>
    </row>
    <row r="53" ht="7.5" customHeight="1">
      <c r="A53" s="2"/>
      <c r="B53" s="2"/>
      <c r="C53" s="2"/>
      <c r="D53" s="6"/>
      <c r="E53" s="6"/>
      <c r="F53" s="6"/>
      <c r="G53" s="93"/>
      <c r="H53" s="2"/>
      <c r="I53" s="60"/>
      <c r="J53" s="60"/>
      <c r="K53" s="2"/>
      <c r="L53" s="2"/>
      <c r="M53" s="2"/>
      <c r="N53" s="2"/>
      <c r="O53" s="2"/>
      <c r="P53" s="2"/>
      <c r="Q53" s="93"/>
      <c r="R53" s="93"/>
      <c r="S53" s="2"/>
      <c r="T53" s="2"/>
      <c r="U53" s="2"/>
      <c r="V53" s="2"/>
      <c r="W53" s="2"/>
      <c r="X53" s="2"/>
      <c r="Y53" s="2"/>
      <c r="Z53" s="2"/>
    </row>
    <row r="54" ht="3.75" customHeight="1">
      <c r="A54" s="9"/>
      <c r="B54" s="10"/>
      <c r="C54" s="10"/>
      <c r="D54" s="12"/>
      <c r="E54" s="12"/>
      <c r="F54" s="12"/>
      <c r="G54" s="95"/>
      <c r="H54" s="10"/>
      <c r="I54" s="146"/>
      <c r="J54" s="146"/>
      <c r="K54" s="10"/>
      <c r="L54" s="10"/>
      <c r="M54" s="10"/>
      <c r="N54" s="10"/>
      <c r="O54" s="10"/>
      <c r="P54" s="13"/>
      <c r="Q54" s="93"/>
      <c r="R54" s="93"/>
      <c r="S54" s="2"/>
      <c r="T54" s="2"/>
      <c r="U54" s="2"/>
      <c r="V54" s="2"/>
      <c r="W54" s="2"/>
      <c r="X54" s="2"/>
      <c r="Y54" s="2"/>
      <c r="Z54" s="2"/>
    </row>
    <row r="55" ht="13.5" customHeight="1">
      <c r="A55" s="14"/>
      <c r="B55" s="147" t="s">
        <v>236</v>
      </c>
      <c r="C55" s="147"/>
      <c r="D55" s="148"/>
      <c r="E55" s="148"/>
      <c r="F55" s="148"/>
      <c r="G55" s="148"/>
      <c r="H55" s="149"/>
      <c r="I55" s="150" t="s">
        <v>237</v>
      </c>
      <c r="J55" s="151"/>
      <c r="K55" s="152">
        <f>K49*K37*SQRT(1+(K51*K23/(1.5*K49*K37*(1+K47))))/(K51*K23)</f>
        <v>0.2899633549</v>
      </c>
      <c r="L55" s="2"/>
      <c r="M55" s="6"/>
      <c r="N55" s="2"/>
      <c r="O55" s="2"/>
      <c r="P55" s="20"/>
      <c r="Q55" s="153"/>
      <c r="R55" s="153"/>
      <c r="S55" s="154"/>
      <c r="T55" s="6"/>
      <c r="U55" s="2"/>
      <c r="V55" s="6"/>
      <c r="W55" s="2"/>
      <c r="X55" s="2"/>
      <c r="Y55" s="2"/>
      <c r="Z55" s="2"/>
    </row>
    <row r="56" ht="3.75" customHeight="1">
      <c r="A56" s="26"/>
      <c r="B56" s="155"/>
      <c r="C56" s="18"/>
      <c r="D56" s="18"/>
      <c r="E56" s="18"/>
      <c r="F56" s="156"/>
      <c r="G56" s="18"/>
      <c r="H56" s="18"/>
      <c r="I56" s="18"/>
      <c r="J56" s="18"/>
      <c r="K56" s="18"/>
      <c r="L56" s="18"/>
      <c r="M56" s="18"/>
      <c r="N56" s="18"/>
      <c r="O56" s="18"/>
      <c r="P56" s="28"/>
      <c r="Q56" s="2"/>
      <c r="R56" s="2"/>
      <c r="S56" s="2"/>
      <c r="T56" s="2"/>
      <c r="U56" s="2"/>
      <c r="V56" s="2"/>
      <c r="W56" s="2"/>
      <c r="X56" s="2"/>
      <c r="Y56" s="2"/>
      <c r="Z56" s="2"/>
    </row>
    <row r="57" ht="12.75" customHeight="1">
      <c r="A57" s="2"/>
      <c r="B57" s="157"/>
      <c r="C57" s="2"/>
      <c r="D57" s="2"/>
      <c r="E57" s="2"/>
      <c r="F57" s="158"/>
      <c r="G57" s="2"/>
      <c r="H57" s="2"/>
      <c r="I57" s="2"/>
      <c r="J57" s="2"/>
      <c r="K57" s="2"/>
      <c r="L57" s="2"/>
      <c r="M57" s="2"/>
      <c r="N57" s="2"/>
      <c r="O57" s="2"/>
      <c r="P57" s="2"/>
      <c r="Q57" s="2"/>
      <c r="R57" s="2"/>
      <c r="S57" s="2"/>
      <c r="T57" s="2"/>
      <c r="U57" s="2"/>
      <c r="V57" s="2"/>
      <c r="W57" s="2"/>
      <c r="X57" s="2"/>
      <c r="Y57" s="2"/>
      <c r="Z57" s="2"/>
    </row>
    <row r="58" ht="12.75" customHeight="1">
      <c r="A58" s="2"/>
      <c r="B58" s="159" t="s">
        <v>238</v>
      </c>
      <c r="C58" s="160" t="s">
        <v>239</v>
      </c>
      <c r="M58" s="2"/>
      <c r="N58" s="2"/>
      <c r="O58" s="2"/>
      <c r="P58" s="2"/>
      <c r="Q58" s="2"/>
      <c r="R58" s="2"/>
      <c r="S58" s="2"/>
      <c r="T58" s="2"/>
      <c r="U58" s="2"/>
      <c r="V58" s="2"/>
      <c r="W58" s="2"/>
      <c r="X58" s="2"/>
      <c r="Y58" s="2"/>
      <c r="Z58" s="2"/>
    </row>
    <row r="59" ht="12.75" customHeight="1">
      <c r="A59" s="2"/>
      <c r="B59" s="2"/>
      <c r="M59" s="2"/>
      <c r="N59" s="2"/>
      <c r="O59" s="2"/>
      <c r="P59" s="2"/>
      <c r="Q59" s="2"/>
      <c r="R59" s="2"/>
      <c r="S59" s="2"/>
      <c r="T59" s="2"/>
      <c r="U59" s="2"/>
      <c r="V59" s="2"/>
      <c r="W59" s="2"/>
      <c r="X59" s="2"/>
      <c r="Y59" s="2"/>
      <c r="Z59" s="2"/>
    </row>
    <row r="60" ht="21.0" customHeight="1">
      <c r="A60" s="2"/>
      <c r="B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C31:F31"/>
    <mergeCell ref="C33:F33"/>
    <mergeCell ref="C35:F35"/>
    <mergeCell ref="C37:F37"/>
    <mergeCell ref="C58:L60"/>
    <mergeCell ref="C7:I7"/>
    <mergeCell ref="N11:P11"/>
    <mergeCell ref="N17:P17"/>
    <mergeCell ref="C23:G23"/>
    <mergeCell ref="C25:H25"/>
    <mergeCell ref="C27:F27"/>
    <mergeCell ref="C29:F29"/>
  </mergeCells>
  <dataValidations>
    <dataValidation type="list" allowBlank="1" showInputMessage="1" showErrorMessage="1" prompt=" - " sqref="K37">
      <formula1>$K$10:$K$11</formula1>
    </dataValidation>
    <dataValidation type="list" allowBlank="1" showInputMessage="1" showErrorMessage="1" prompt=" - " sqref="K35">
      <formula1>$K$15:$K$17</formula1>
    </dataValidation>
  </dataValidations>
  <printOptions/>
  <pageMargins bottom="0.75" footer="0.0" header="0.0" left="0.7" right="0.7" top="0.75"/>
  <pageSetup orientation="landscape"/>
  <headerFooter>
    <oddHeader>&amp;L000000SURVEY CARD&amp;C000000 4. Coefficient C Calculation</oddHeader>
    <oddFooter>&amp;L000000BTC - Historic Centres Regeneration</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43"/>
    <col customWidth="1" min="2" max="2" width="15.0"/>
    <col customWidth="1" min="3" max="3" width="1.43"/>
    <col customWidth="1" min="4" max="4" width="10.14"/>
    <col customWidth="1" min="5" max="5" width="1.43"/>
    <col customWidth="1" min="6" max="6" width="9.0"/>
    <col customWidth="1" min="7" max="7" width="1.29"/>
    <col customWidth="1" min="8" max="8" width="9.0"/>
    <col customWidth="1" min="9" max="9" width="1.29"/>
    <col customWidth="1" min="10" max="10" width="9.0"/>
    <col customWidth="1" min="11" max="11" width="1.29"/>
    <col customWidth="1" min="12" max="12" width="15.71"/>
    <col customWidth="1" min="13" max="13" width="1.43"/>
    <col customWidth="1" min="14" max="14" width="10.0"/>
    <col customWidth="1" min="15" max="15" width="1.14"/>
    <col customWidth="1" min="16" max="16" width="9.0"/>
    <col customWidth="1" min="17" max="17" width="1.29"/>
    <col customWidth="1" min="18" max="18" width="9.0"/>
    <col customWidth="1" min="19" max="19" width="1.29"/>
    <col customWidth="1" min="20" max="26" width="9.0"/>
  </cols>
  <sheetData>
    <row r="1" ht="12.75" customHeight="1">
      <c r="A1" s="5"/>
      <c r="B1" s="2"/>
      <c r="C1" s="2"/>
      <c r="D1" s="2"/>
      <c r="E1" s="2"/>
      <c r="F1" s="2"/>
      <c r="G1" s="2"/>
      <c r="H1" s="2"/>
      <c r="I1" s="2"/>
      <c r="J1" s="2"/>
      <c r="K1" s="2"/>
      <c r="L1" s="2"/>
      <c r="M1" s="2"/>
      <c r="N1" s="2"/>
      <c r="O1" s="2"/>
      <c r="P1" s="2"/>
      <c r="Q1" s="2"/>
      <c r="R1" s="2"/>
      <c r="S1" s="2"/>
      <c r="T1" s="2"/>
      <c r="U1" s="2"/>
      <c r="V1" s="2"/>
      <c r="W1" s="2"/>
      <c r="X1" s="2"/>
      <c r="Y1" s="2"/>
      <c r="Z1" s="2"/>
    </row>
    <row r="2" ht="12.75" customHeight="1">
      <c r="A2" s="5" t="s">
        <v>240</v>
      </c>
      <c r="B2" s="2"/>
      <c r="C2" s="2"/>
      <c r="D2" s="2"/>
      <c r="E2" s="2"/>
      <c r="F2" s="2"/>
      <c r="G2" s="2"/>
      <c r="H2" s="2"/>
      <c r="I2" s="2"/>
      <c r="J2" s="2"/>
      <c r="K2" s="2"/>
      <c r="L2" s="2"/>
      <c r="M2" s="2"/>
      <c r="N2" s="2"/>
      <c r="O2" s="2"/>
      <c r="P2" s="2"/>
      <c r="Q2" s="2"/>
      <c r="R2" s="2"/>
      <c r="S2" s="2"/>
      <c r="T2" s="2"/>
      <c r="U2" s="2"/>
      <c r="V2" s="2"/>
      <c r="W2" s="2"/>
      <c r="X2" s="2"/>
      <c r="Y2" s="2"/>
      <c r="Z2" s="2"/>
    </row>
    <row r="3" ht="8.25" customHeight="1">
      <c r="A3" s="2"/>
      <c r="B3" s="2"/>
      <c r="C3" s="2"/>
      <c r="D3" s="2"/>
      <c r="E3" s="2"/>
      <c r="F3" s="2"/>
      <c r="G3" s="2"/>
      <c r="H3" s="2"/>
      <c r="I3" s="2"/>
      <c r="J3" s="2"/>
      <c r="K3" s="2"/>
      <c r="L3" s="2"/>
      <c r="M3" s="2"/>
      <c r="N3" s="2"/>
      <c r="O3" s="2"/>
      <c r="P3" s="2"/>
      <c r="Q3" s="2"/>
      <c r="R3" s="2"/>
      <c r="S3" s="2"/>
      <c r="T3" s="2"/>
      <c r="U3" s="2"/>
      <c r="V3" s="2"/>
      <c r="W3" s="2"/>
      <c r="X3" s="2"/>
      <c r="Y3" s="2"/>
      <c r="Z3" s="2"/>
    </row>
    <row r="4" ht="13.5" customHeight="1">
      <c r="A4" s="5" t="s">
        <v>241</v>
      </c>
      <c r="C4" s="5"/>
      <c r="D4" s="2"/>
      <c r="E4" s="2"/>
      <c r="F4" s="161" t="str">
        <f>IF(R4&gt;=5,"high damage",IF(R4&gt;=4,"medium damage","low damage"))</f>
        <v>low damage</v>
      </c>
      <c r="G4" s="162"/>
      <c r="H4" s="162"/>
      <c r="I4" s="162"/>
      <c r="J4" s="163"/>
      <c r="K4" s="2"/>
      <c r="L4" s="2"/>
      <c r="M4" s="2"/>
      <c r="N4" s="2"/>
      <c r="O4" s="2"/>
      <c r="P4" s="22"/>
      <c r="Q4" s="2"/>
      <c r="R4" s="164">
        <f>R6+R8</f>
        <v>2</v>
      </c>
      <c r="S4" s="2"/>
      <c r="T4" s="2"/>
      <c r="U4" s="2"/>
      <c r="V4" s="2"/>
      <c r="W4" s="2"/>
      <c r="X4" s="2"/>
      <c r="Y4" s="2"/>
      <c r="Z4" s="2"/>
    </row>
    <row r="5" ht="3.75" customHeight="1">
      <c r="A5" s="9"/>
      <c r="B5" s="10"/>
      <c r="C5" s="10"/>
      <c r="D5" s="10"/>
      <c r="E5" s="10"/>
      <c r="F5" s="10"/>
      <c r="G5" s="10"/>
      <c r="H5" s="10"/>
      <c r="I5" s="10"/>
      <c r="J5" s="10"/>
      <c r="K5" s="10"/>
      <c r="L5" s="10"/>
      <c r="M5" s="10"/>
      <c r="N5" s="10"/>
      <c r="O5" s="13"/>
      <c r="P5" s="2"/>
      <c r="Q5" s="2"/>
      <c r="R5" s="2"/>
      <c r="S5" s="2"/>
      <c r="T5" s="2"/>
      <c r="U5" s="2"/>
      <c r="V5" s="2"/>
      <c r="W5" s="2"/>
      <c r="X5" s="2"/>
      <c r="Y5" s="2"/>
      <c r="Z5" s="2"/>
    </row>
    <row r="6" ht="49.5" customHeight="1">
      <c r="A6" s="14"/>
      <c r="B6" s="82" t="s">
        <v>242</v>
      </c>
      <c r="C6" s="2"/>
      <c r="D6" s="165">
        <f>'Damage '!F52</f>
        <v>10</v>
      </c>
      <c r="E6" s="166"/>
      <c r="F6" s="167" t="s">
        <v>243</v>
      </c>
      <c r="M6" s="105"/>
      <c r="N6" s="168" t="str">
        <f>IF(D6&gt;=65,"high damage",IF(D6&gt;=35,"medium damage","low damage"))</f>
        <v>low damage</v>
      </c>
      <c r="O6" s="20"/>
      <c r="P6" s="2"/>
      <c r="Q6" s="2"/>
      <c r="R6" s="68" t="str">
        <f>IF(D6&gt;=65,"3",IF(D6&gt;=35,"2","1"))</f>
        <v>1</v>
      </c>
      <c r="S6" s="2"/>
      <c r="T6" s="169"/>
      <c r="U6" s="2"/>
      <c r="V6" s="2"/>
      <c r="W6" s="2"/>
      <c r="X6" s="2"/>
      <c r="Y6" s="2"/>
      <c r="Z6" s="2"/>
    </row>
    <row r="7" ht="3.75" customHeight="1">
      <c r="A7" s="14"/>
      <c r="B7" s="2"/>
      <c r="C7" s="2"/>
      <c r="D7" s="166"/>
      <c r="E7" s="166"/>
      <c r="F7" s="2"/>
      <c r="G7" s="2"/>
      <c r="H7" s="2"/>
      <c r="I7" s="2"/>
      <c r="J7" s="2"/>
      <c r="K7" s="2"/>
      <c r="L7" s="2"/>
      <c r="M7" s="2"/>
      <c r="N7" s="170"/>
      <c r="O7" s="20"/>
      <c r="P7" s="2"/>
      <c r="Q7" s="2"/>
      <c r="R7" s="2"/>
      <c r="S7" s="2"/>
      <c r="T7" s="2"/>
      <c r="U7" s="2"/>
      <c r="V7" s="2"/>
      <c r="W7" s="2"/>
      <c r="X7" s="2"/>
      <c r="Y7" s="2"/>
      <c r="Z7" s="2"/>
    </row>
    <row r="8" ht="45.0" customHeight="1">
      <c r="A8" s="14"/>
      <c r="B8" s="82" t="s">
        <v>244</v>
      </c>
      <c r="C8" s="2"/>
      <c r="D8" s="171">
        <f>('Damage '!F12+'Damage '!F36+'Damage '!F44+'Damage '!F52)/(IDE!F65+1)</f>
        <v>31.66666667</v>
      </c>
      <c r="E8" s="2"/>
      <c r="F8" s="167" t="s">
        <v>245</v>
      </c>
      <c r="M8" s="105"/>
      <c r="N8" s="168" t="str">
        <f>IF(D8&gt;=65,"high damage",IF(D8&gt;=35,"medium damage","low damage"))</f>
        <v>low damage</v>
      </c>
      <c r="O8" s="20"/>
      <c r="P8" s="2"/>
      <c r="Q8" s="2"/>
      <c r="R8" s="68" t="str">
        <f>IF(D8&gt;=65,"3",IF(D8&gt;=35,"2","1"))</f>
        <v>1</v>
      </c>
      <c r="S8" s="2"/>
      <c r="T8" s="2"/>
      <c r="U8" s="2"/>
      <c r="V8" s="2"/>
      <c r="W8" s="2"/>
      <c r="X8" s="2"/>
      <c r="Y8" s="2"/>
      <c r="Z8" s="2"/>
    </row>
    <row r="9" ht="3.75" customHeight="1">
      <c r="A9" s="2"/>
      <c r="B9" s="2"/>
      <c r="C9" s="2"/>
      <c r="D9" s="2"/>
      <c r="E9" s="2"/>
      <c r="F9" s="2"/>
      <c r="G9" s="2"/>
      <c r="H9" s="2"/>
      <c r="I9" s="2"/>
      <c r="J9" s="2"/>
      <c r="K9" s="2"/>
      <c r="L9" s="2"/>
      <c r="M9" s="2"/>
      <c r="N9" s="170"/>
      <c r="O9" s="2"/>
      <c r="P9" s="2"/>
      <c r="Q9" s="2"/>
      <c r="R9" s="2"/>
      <c r="S9" s="2"/>
      <c r="T9" s="2"/>
      <c r="U9" s="2"/>
      <c r="V9" s="2"/>
      <c r="W9" s="2"/>
      <c r="X9" s="2"/>
      <c r="Y9" s="2"/>
      <c r="Z9" s="2"/>
    </row>
    <row r="10" ht="13.5" customHeight="1">
      <c r="A10" s="5" t="s">
        <v>246</v>
      </c>
      <c r="C10" s="5"/>
      <c r="D10" s="2"/>
      <c r="E10" s="2"/>
      <c r="F10" s="161" t="str">
        <f>IF(AND(R12=TRUE(),R18=FALSE()),"high vulnerability",IF(AND(R12=FALSE(),R18=TRUE()),"low vulnerability",IF(AND(R12=TRUE(),R18=TRUE()),"medium vulnerability",IF(AND(R12=FALSE(),R18=FALSE()),"medium vulnerability"))))</f>
        <v>low vulnerability</v>
      </c>
      <c r="G10" s="162"/>
      <c r="H10" s="162"/>
      <c r="I10" s="162"/>
      <c r="J10" s="163"/>
      <c r="K10" s="2"/>
      <c r="L10" s="2"/>
      <c r="M10" s="2"/>
      <c r="N10" s="170"/>
      <c r="O10" s="2"/>
      <c r="P10" s="2"/>
      <c r="Q10" s="2"/>
      <c r="R10" s="2"/>
      <c r="S10" s="2"/>
      <c r="T10" s="2"/>
      <c r="U10" s="2"/>
      <c r="V10" s="2"/>
      <c r="W10" s="2"/>
      <c r="X10" s="2"/>
      <c r="Y10" s="2"/>
      <c r="Z10" s="2"/>
    </row>
    <row r="11" ht="3.0" customHeight="1">
      <c r="A11" s="2"/>
      <c r="B11" s="2"/>
      <c r="C11" s="2"/>
      <c r="D11" s="2"/>
      <c r="E11" s="2"/>
      <c r="F11" s="2"/>
      <c r="G11" s="25"/>
      <c r="H11" s="2"/>
      <c r="I11" s="25"/>
      <c r="J11" s="2"/>
      <c r="K11" s="2"/>
      <c r="L11" s="2"/>
      <c r="M11" s="2"/>
      <c r="N11" s="170"/>
      <c r="O11" s="2"/>
      <c r="P11" s="2"/>
      <c r="Q11" s="2"/>
      <c r="R11" s="2"/>
      <c r="S11" s="2"/>
      <c r="T11" s="2"/>
      <c r="U11" s="2"/>
      <c r="V11" s="2"/>
      <c r="W11" s="2"/>
      <c r="X11" s="2"/>
      <c r="Y11" s="2"/>
      <c r="Z11" s="2"/>
    </row>
    <row r="12" ht="36.0" customHeight="1">
      <c r="A12" s="14"/>
      <c r="B12" s="82" t="s">
        <v>247</v>
      </c>
      <c r="C12" s="2"/>
      <c r="D12" s="165">
        <f>IDE!N49</f>
        <v>1917</v>
      </c>
      <c r="E12" s="138"/>
      <c r="F12" s="167" t="s">
        <v>248</v>
      </c>
      <c r="M12" s="6"/>
      <c r="N12" s="168" t="str">
        <f>IF(AND(D12&lt;=1945,D14&gt;=70,D22&lt;=0.4),"yes","no")</f>
        <v>no</v>
      </c>
      <c r="O12" s="20"/>
      <c r="P12" s="2"/>
      <c r="Q12" s="2"/>
      <c r="R12" s="172" t="b">
        <f>OR(N12="yes",N14="yes",N16="yes")</f>
        <v>0</v>
      </c>
      <c r="S12" s="6"/>
      <c r="T12" s="6"/>
      <c r="U12" s="2"/>
      <c r="V12" s="2"/>
      <c r="W12" s="2"/>
      <c r="X12" s="2"/>
      <c r="Y12" s="2"/>
      <c r="Z12" s="2"/>
    </row>
    <row r="13" ht="3.75" customHeight="1">
      <c r="A13" s="14"/>
      <c r="B13" s="2"/>
      <c r="C13" s="2"/>
      <c r="D13" s="173"/>
      <c r="E13" s="138"/>
      <c r="F13" s="174"/>
      <c r="G13" s="174"/>
      <c r="H13" s="170"/>
      <c r="I13" s="174"/>
      <c r="J13" s="170"/>
      <c r="K13" s="170"/>
      <c r="L13" s="174"/>
      <c r="M13" s="6"/>
      <c r="N13" s="169"/>
      <c r="O13" s="20"/>
      <c r="P13" s="2"/>
      <c r="Q13" s="2"/>
      <c r="R13" s="6"/>
      <c r="S13" s="2"/>
      <c r="T13" s="2"/>
      <c r="U13" s="2"/>
      <c r="V13" s="2"/>
      <c r="W13" s="2"/>
      <c r="X13" s="2"/>
      <c r="Y13" s="2"/>
      <c r="Z13" s="2"/>
    </row>
    <row r="14" ht="36.0" customHeight="1">
      <c r="A14" s="14"/>
      <c r="B14" s="175" t="s">
        <v>249</v>
      </c>
      <c r="C14" s="2"/>
      <c r="D14" s="165">
        <f>(('Damage '!F36+'Damage '!F44)/(IDE!F65))</f>
        <v>20</v>
      </c>
      <c r="E14" s="138"/>
      <c r="F14" s="167" t="s">
        <v>250</v>
      </c>
      <c r="M14" s="6"/>
      <c r="N14" s="168" t="str">
        <f>IF(AND(D14&gt;=50,D22&lt;=0.14),"yes","no")</f>
        <v>no</v>
      </c>
      <c r="O14" s="20"/>
      <c r="P14" s="2"/>
      <c r="Q14" s="2"/>
      <c r="R14" s="6"/>
      <c r="S14" s="2"/>
      <c r="T14" s="2"/>
      <c r="U14" s="2"/>
      <c r="V14" s="2"/>
      <c r="W14" s="2"/>
      <c r="X14" s="2"/>
      <c r="Y14" s="2"/>
      <c r="Z14" s="2"/>
    </row>
    <row r="15" ht="3.75" customHeight="1">
      <c r="A15" s="14"/>
      <c r="B15" s="2"/>
      <c r="C15" s="2"/>
      <c r="D15" s="173"/>
      <c r="E15" s="138"/>
      <c r="F15" s="174"/>
      <c r="G15" s="174"/>
      <c r="H15" s="170"/>
      <c r="I15" s="174"/>
      <c r="J15" s="170"/>
      <c r="K15" s="170"/>
      <c r="L15" s="174"/>
      <c r="M15" s="6"/>
      <c r="N15" s="169"/>
      <c r="O15" s="20"/>
      <c r="P15" s="2"/>
      <c r="Q15" s="2"/>
      <c r="R15" s="6"/>
      <c r="S15" s="2"/>
      <c r="T15" s="2"/>
      <c r="U15" s="2"/>
      <c r="V15" s="2"/>
      <c r="W15" s="2"/>
      <c r="X15" s="2"/>
      <c r="Y15" s="2"/>
      <c r="Z15" s="2"/>
    </row>
    <row r="16" ht="36.0" customHeight="1">
      <c r="A16" s="14"/>
      <c r="B16" s="82" t="s">
        <v>242</v>
      </c>
      <c r="C16" s="2"/>
      <c r="D16" s="165">
        <f>'Damage '!F52</f>
        <v>10</v>
      </c>
      <c r="E16" s="138"/>
      <c r="F16" s="167" t="s">
        <v>251</v>
      </c>
      <c r="M16" s="6"/>
      <c r="N16" s="168" t="str">
        <f>IF(AND(D12&lt;=1945,D16&gt;=70),"yes","no")</f>
        <v>no</v>
      </c>
      <c r="O16" s="20"/>
      <c r="P16" s="2"/>
      <c r="Q16" s="2"/>
      <c r="R16" s="6"/>
      <c r="S16" s="2"/>
      <c r="T16" s="2"/>
      <c r="U16" s="2"/>
      <c r="V16" s="2"/>
      <c r="W16" s="2"/>
      <c r="X16" s="2"/>
      <c r="Y16" s="2"/>
      <c r="Z16" s="2"/>
    </row>
    <row r="17" ht="3.75" customHeight="1">
      <c r="A17" s="14"/>
      <c r="B17" s="2"/>
      <c r="C17" s="2"/>
      <c r="D17" s="173"/>
      <c r="E17" s="138"/>
      <c r="F17" s="174"/>
      <c r="G17" s="174"/>
      <c r="H17" s="170"/>
      <c r="I17" s="174"/>
      <c r="J17" s="170"/>
      <c r="K17" s="170"/>
      <c r="L17" s="170"/>
      <c r="M17" s="2"/>
      <c r="N17" s="58"/>
      <c r="O17" s="20"/>
      <c r="P17" s="2"/>
      <c r="Q17" s="2"/>
      <c r="R17" s="2"/>
      <c r="S17" s="2"/>
      <c r="T17" s="2"/>
      <c r="U17" s="2"/>
      <c r="V17" s="2"/>
      <c r="W17" s="2"/>
      <c r="X17" s="2"/>
      <c r="Y17" s="2"/>
      <c r="Z17" s="2"/>
    </row>
    <row r="18" ht="36.0" customHeight="1">
      <c r="A18" s="14"/>
      <c r="B18" s="176" t="s">
        <v>252</v>
      </c>
      <c r="C18" s="2"/>
      <c r="D18" s="177">
        <v>0.0</v>
      </c>
      <c r="E18" s="166"/>
      <c r="F18" s="167" t="s">
        <v>253</v>
      </c>
      <c r="M18" s="2"/>
      <c r="N18" s="168" t="str">
        <f>IF(AND(D22&gt;0.14,D18=1),"yes","no")</f>
        <v>no</v>
      </c>
      <c r="O18" s="20"/>
      <c r="P18" s="2"/>
      <c r="Q18" s="2"/>
      <c r="R18" s="172" t="b">
        <f>OR(N18="yes",N20="yes",N22="yes")</f>
        <v>1</v>
      </c>
      <c r="S18" s="2"/>
      <c r="T18" s="2"/>
      <c r="U18" s="2"/>
      <c r="V18" s="2"/>
      <c r="W18" s="2"/>
      <c r="X18" s="2"/>
      <c r="Y18" s="2"/>
      <c r="Z18" s="2"/>
    </row>
    <row r="19" ht="3.75" customHeight="1">
      <c r="A19" s="14"/>
      <c r="B19" s="2"/>
      <c r="C19" s="2"/>
      <c r="D19" s="178"/>
      <c r="E19" s="166"/>
      <c r="F19" s="174"/>
      <c r="G19" s="174"/>
      <c r="H19" s="174"/>
      <c r="I19" s="174"/>
      <c r="J19" s="170"/>
      <c r="K19" s="170"/>
      <c r="L19" s="170"/>
      <c r="M19" s="2"/>
      <c r="N19" s="58"/>
      <c r="O19" s="20"/>
      <c r="P19" s="2"/>
      <c r="Q19" s="2"/>
      <c r="R19" s="2"/>
      <c r="S19" s="2"/>
      <c r="T19" s="2"/>
      <c r="U19" s="2"/>
      <c r="V19" s="2"/>
      <c r="W19" s="2"/>
      <c r="X19" s="2"/>
      <c r="Y19" s="2"/>
      <c r="Z19" s="2"/>
    </row>
    <row r="20" ht="36.0" customHeight="1">
      <c r="A20" s="14"/>
      <c r="B20" s="179" t="s">
        <v>254</v>
      </c>
      <c r="C20" s="2"/>
      <c r="D20" s="177">
        <v>95.0</v>
      </c>
      <c r="E20" s="138"/>
      <c r="F20" s="167" t="s">
        <v>255</v>
      </c>
      <c r="M20" s="2"/>
      <c r="N20" s="168" t="str">
        <f>IF(AND(D22&gt;0.14,D20&gt;=90),"yes","no")</f>
        <v>yes</v>
      </c>
      <c r="O20" s="20"/>
      <c r="P20" s="2"/>
      <c r="Q20" s="2"/>
      <c r="R20" s="6"/>
      <c r="S20" s="2"/>
      <c r="T20" s="2"/>
      <c r="U20" s="2"/>
      <c r="V20" s="2"/>
      <c r="W20" s="2"/>
      <c r="X20" s="2"/>
      <c r="Y20" s="2"/>
      <c r="Z20" s="2"/>
    </row>
    <row r="21" ht="3.75" customHeight="1">
      <c r="A21" s="14"/>
      <c r="B21" s="2"/>
      <c r="C21" s="2"/>
      <c r="D21" s="173"/>
      <c r="E21" s="138"/>
      <c r="F21" s="174"/>
      <c r="G21" s="174"/>
      <c r="H21" s="174"/>
      <c r="I21" s="174"/>
      <c r="J21" s="170"/>
      <c r="K21" s="170"/>
      <c r="L21" s="170"/>
      <c r="M21" s="2"/>
      <c r="N21" s="58"/>
      <c r="O21" s="20"/>
      <c r="P21" s="2"/>
      <c r="Q21" s="2"/>
      <c r="R21" s="2"/>
      <c r="S21" s="2"/>
      <c r="T21" s="2"/>
      <c r="U21" s="2"/>
      <c r="V21" s="2"/>
      <c r="W21" s="2"/>
      <c r="X21" s="2"/>
      <c r="Y21" s="2"/>
      <c r="Z21" s="2"/>
    </row>
    <row r="22" ht="36.0" customHeight="1">
      <c r="A22" s="14"/>
      <c r="B22" s="82" t="s">
        <v>256</v>
      </c>
      <c r="C22" s="2"/>
      <c r="D22" s="180">
        <f>Vulnerability!K55</f>
        <v>0.2899633549</v>
      </c>
      <c r="E22" s="138"/>
      <c r="F22" s="167" t="s">
        <v>257</v>
      </c>
      <c r="M22" s="2"/>
      <c r="N22" s="168" t="str">
        <f>IF(AND(D22&gt;0.14,D16&lt;20),"yes","no")</f>
        <v>yes</v>
      </c>
      <c r="O22" s="20"/>
      <c r="P22" s="2"/>
      <c r="Q22" s="2"/>
      <c r="R22" s="6"/>
      <c r="S22" s="2"/>
      <c r="T22" s="2"/>
      <c r="U22" s="2"/>
      <c r="V22" s="2"/>
      <c r="W22" s="2"/>
      <c r="X22" s="2"/>
      <c r="Y22" s="2"/>
      <c r="Z22" s="2"/>
    </row>
    <row r="23" ht="3.75" customHeight="1">
      <c r="A23" s="26"/>
      <c r="B23" s="18"/>
      <c r="C23" s="18"/>
      <c r="D23" s="18"/>
      <c r="E23" s="18"/>
      <c r="F23" s="18"/>
      <c r="G23" s="18"/>
      <c r="H23" s="18"/>
      <c r="I23" s="18"/>
      <c r="J23" s="18"/>
      <c r="K23" s="18"/>
      <c r="L23" s="18"/>
      <c r="M23" s="18"/>
      <c r="N23" s="18"/>
      <c r="O23" s="28"/>
      <c r="P23" s="2"/>
      <c r="Q23" s="2"/>
      <c r="R23" s="2"/>
      <c r="S23" s="2"/>
      <c r="T23" s="2"/>
      <c r="U23" s="2"/>
      <c r="V23" s="2"/>
      <c r="W23" s="2"/>
      <c r="X23" s="2"/>
      <c r="Y23" s="2"/>
      <c r="Z23" s="2"/>
    </row>
    <row r="24" ht="3.75" customHeight="1">
      <c r="A24" s="9"/>
      <c r="B24" s="10"/>
      <c r="C24" s="10"/>
      <c r="D24" s="181"/>
      <c r="E24" s="181"/>
      <c r="F24" s="10"/>
      <c r="G24" s="10"/>
      <c r="H24" s="10"/>
      <c r="I24" s="10"/>
      <c r="J24" s="10"/>
      <c r="K24" s="10"/>
      <c r="L24" s="10"/>
      <c r="M24" s="10"/>
      <c r="N24" s="10"/>
      <c r="O24" s="13"/>
      <c r="P24" s="2"/>
      <c r="Q24" s="2"/>
      <c r="R24" s="2"/>
      <c r="S24" s="2"/>
      <c r="T24" s="2"/>
      <c r="U24" s="2"/>
      <c r="V24" s="2"/>
      <c r="W24" s="2"/>
      <c r="X24" s="2"/>
      <c r="Y24" s="2"/>
      <c r="Z24" s="2"/>
    </row>
    <row r="25" ht="18.0" customHeight="1">
      <c r="A25" s="14"/>
      <c r="B25" s="182" t="s">
        <v>258</v>
      </c>
      <c r="C25" s="66"/>
      <c r="D25" s="183" t="s">
        <v>259</v>
      </c>
      <c r="E25" s="184"/>
      <c r="F25" s="184"/>
      <c r="G25" s="184"/>
      <c r="H25" s="184"/>
      <c r="I25" s="184"/>
      <c r="J25" s="184"/>
      <c r="K25" s="184"/>
      <c r="L25" s="184"/>
      <c r="M25" s="184"/>
      <c r="N25" s="185"/>
      <c r="O25" s="186"/>
      <c r="P25" s="2"/>
      <c r="Q25" s="2"/>
      <c r="R25" s="2"/>
      <c r="S25" s="2"/>
      <c r="T25" s="2"/>
      <c r="U25" s="2"/>
      <c r="V25" s="2"/>
      <c r="W25" s="2"/>
      <c r="X25" s="2"/>
      <c r="Y25" s="2"/>
      <c r="Z25" s="2"/>
    </row>
    <row r="26" ht="18.0" customHeight="1">
      <c r="A26" s="14"/>
      <c r="B26" s="187" t="s">
        <v>260</v>
      </c>
      <c r="C26" s="66"/>
      <c r="D26" s="188"/>
      <c r="E26" s="74"/>
      <c r="F26" s="74"/>
      <c r="G26" s="74"/>
      <c r="H26" s="74"/>
      <c r="I26" s="74"/>
      <c r="J26" s="74"/>
      <c r="K26" s="74"/>
      <c r="L26" s="74"/>
      <c r="M26" s="74"/>
      <c r="N26" s="189"/>
      <c r="O26" s="186"/>
      <c r="P26" s="2"/>
      <c r="Q26" s="2"/>
      <c r="R26" s="2"/>
      <c r="S26" s="2"/>
      <c r="T26" s="2"/>
      <c r="U26" s="2"/>
      <c r="V26" s="2"/>
      <c r="W26" s="2"/>
      <c r="X26" s="2"/>
      <c r="Y26" s="2"/>
      <c r="Z26" s="2"/>
    </row>
    <row r="27" ht="3.75" customHeight="1">
      <c r="A27" s="14"/>
      <c r="B27" s="2"/>
      <c r="C27" s="66"/>
      <c r="D27" s="2"/>
      <c r="E27" s="66"/>
      <c r="F27" s="66"/>
      <c r="G27" s="66"/>
      <c r="H27" s="66"/>
      <c r="I27" s="66"/>
      <c r="J27" s="66"/>
      <c r="K27" s="66"/>
      <c r="L27" s="66"/>
      <c r="M27" s="66"/>
      <c r="N27" s="66"/>
      <c r="O27" s="20"/>
      <c r="P27" s="2"/>
      <c r="Q27" s="2"/>
      <c r="R27" s="2"/>
      <c r="S27" s="2"/>
      <c r="T27" s="2"/>
      <c r="U27" s="2"/>
      <c r="V27" s="2"/>
      <c r="W27" s="2"/>
      <c r="X27" s="2"/>
      <c r="Y27" s="2"/>
      <c r="Z27" s="2"/>
    </row>
    <row r="28" ht="18.0" customHeight="1">
      <c r="A28" s="14"/>
      <c r="B28" s="182" t="s">
        <v>258</v>
      </c>
      <c r="C28" s="66"/>
      <c r="D28" s="183" t="s">
        <v>261</v>
      </c>
      <c r="E28" s="184"/>
      <c r="F28" s="184"/>
      <c r="G28" s="184"/>
      <c r="H28" s="184"/>
      <c r="I28" s="184"/>
      <c r="J28" s="184"/>
      <c r="K28" s="184"/>
      <c r="L28" s="184"/>
      <c r="M28" s="184"/>
      <c r="N28" s="185"/>
      <c r="O28" s="190"/>
      <c r="P28" s="2"/>
      <c r="Q28" s="2"/>
      <c r="R28" s="2"/>
      <c r="S28" s="2"/>
      <c r="T28" s="2"/>
      <c r="U28" s="2"/>
      <c r="V28" s="2"/>
      <c r="W28" s="2"/>
      <c r="X28" s="2"/>
      <c r="Y28" s="2"/>
      <c r="Z28" s="2"/>
    </row>
    <row r="29" ht="18.0" customHeight="1">
      <c r="A29" s="14"/>
      <c r="B29" s="191" t="s">
        <v>262</v>
      </c>
      <c r="C29" s="66"/>
      <c r="D29" s="188"/>
      <c r="E29" s="74"/>
      <c r="F29" s="74"/>
      <c r="G29" s="74"/>
      <c r="H29" s="74"/>
      <c r="I29" s="74"/>
      <c r="J29" s="74"/>
      <c r="K29" s="74"/>
      <c r="L29" s="74"/>
      <c r="M29" s="74"/>
      <c r="N29" s="189"/>
      <c r="O29" s="190"/>
      <c r="P29" s="2"/>
      <c r="Q29" s="2"/>
      <c r="R29" s="2"/>
      <c r="S29" s="2"/>
      <c r="T29" s="2"/>
      <c r="U29" s="2"/>
      <c r="V29" s="2"/>
      <c r="W29" s="2"/>
      <c r="X29" s="2"/>
      <c r="Y29" s="2"/>
      <c r="Z29" s="2"/>
    </row>
    <row r="30" ht="3.75" customHeight="1">
      <c r="A30" s="14"/>
      <c r="B30" s="2"/>
      <c r="C30" s="66"/>
      <c r="D30" s="109"/>
      <c r="E30" s="192"/>
      <c r="F30" s="192"/>
      <c r="G30" s="192"/>
      <c r="H30" s="192"/>
      <c r="I30" s="192"/>
      <c r="J30" s="192"/>
      <c r="K30" s="192"/>
      <c r="L30" s="192"/>
      <c r="M30" s="192"/>
      <c r="N30" s="192"/>
      <c r="O30" s="20"/>
      <c r="P30" s="2"/>
      <c r="Q30" s="2"/>
      <c r="R30" s="2"/>
      <c r="S30" s="2"/>
      <c r="T30" s="2"/>
      <c r="U30" s="2"/>
      <c r="V30" s="2"/>
      <c r="W30" s="2"/>
      <c r="X30" s="2"/>
      <c r="Y30" s="2"/>
      <c r="Z30" s="2"/>
    </row>
    <row r="31" ht="18.0" customHeight="1">
      <c r="A31" s="14"/>
      <c r="B31" s="182" t="s">
        <v>258</v>
      </c>
      <c r="C31" s="66"/>
      <c r="D31" s="183" t="s">
        <v>263</v>
      </c>
      <c r="E31" s="184"/>
      <c r="F31" s="184"/>
      <c r="G31" s="184"/>
      <c r="H31" s="184"/>
      <c r="I31" s="184"/>
      <c r="J31" s="184"/>
      <c r="K31" s="184"/>
      <c r="L31" s="184"/>
      <c r="M31" s="184"/>
      <c r="N31" s="185"/>
      <c r="O31" s="128"/>
      <c r="P31" s="2"/>
      <c r="Q31" s="2"/>
      <c r="R31" s="2"/>
      <c r="S31" s="2"/>
      <c r="T31" s="2"/>
      <c r="U31" s="2"/>
      <c r="V31" s="2"/>
      <c r="W31" s="2"/>
      <c r="X31" s="2"/>
      <c r="Y31" s="2"/>
      <c r="Z31" s="2"/>
    </row>
    <row r="32" ht="18.0" customHeight="1">
      <c r="A32" s="14"/>
      <c r="B32" s="193" t="s">
        <v>264</v>
      </c>
      <c r="C32" s="66"/>
      <c r="D32" s="188"/>
      <c r="E32" s="74"/>
      <c r="F32" s="74"/>
      <c r="G32" s="74"/>
      <c r="H32" s="74"/>
      <c r="I32" s="74"/>
      <c r="J32" s="74"/>
      <c r="K32" s="74"/>
      <c r="L32" s="74"/>
      <c r="M32" s="74"/>
      <c r="N32" s="189"/>
      <c r="O32" s="128"/>
      <c r="P32" s="2"/>
      <c r="Q32" s="2"/>
      <c r="R32" s="2"/>
      <c r="S32" s="2"/>
      <c r="T32" s="2"/>
      <c r="U32" s="2"/>
      <c r="V32" s="2"/>
      <c r="W32" s="2"/>
      <c r="X32" s="2"/>
      <c r="Y32" s="2"/>
      <c r="Z32" s="2"/>
    </row>
    <row r="33" ht="3.75" customHeight="1">
      <c r="A33" s="26"/>
      <c r="B33" s="18"/>
      <c r="C33" s="194"/>
      <c r="D33" s="18"/>
      <c r="E33" s="194"/>
      <c r="F33" s="194"/>
      <c r="G33" s="194"/>
      <c r="H33" s="194"/>
      <c r="I33" s="194"/>
      <c r="J33" s="194"/>
      <c r="K33" s="194"/>
      <c r="L33" s="194"/>
      <c r="M33" s="194"/>
      <c r="N33" s="194"/>
      <c r="O33" s="28"/>
      <c r="P33" s="2"/>
      <c r="Q33" s="2"/>
      <c r="R33" s="2"/>
      <c r="S33" s="2"/>
      <c r="T33" s="2"/>
      <c r="U33" s="2"/>
      <c r="V33" s="2"/>
      <c r="W33" s="2"/>
      <c r="X33" s="2"/>
      <c r="Y33" s="2"/>
      <c r="Z33" s="2"/>
    </row>
    <row r="34" ht="3.75" customHeight="1">
      <c r="A34" s="2"/>
      <c r="B34" s="2"/>
      <c r="C34" s="66"/>
      <c r="D34" s="2"/>
      <c r="E34" s="66"/>
      <c r="F34" s="66"/>
      <c r="G34" s="66"/>
      <c r="H34" s="66"/>
      <c r="I34" s="66"/>
      <c r="J34" s="66"/>
      <c r="K34" s="66"/>
      <c r="L34" s="66"/>
      <c r="M34" s="66"/>
      <c r="N34" s="66"/>
      <c r="O34" s="2"/>
      <c r="P34" s="2"/>
      <c r="Q34" s="2"/>
      <c r="R34" s="2"/>
      <c r="S34" s="2"/>
      <c r="T34" s="2"/>
      <c r="U34" s="2"/>
      <c r="V34" s="2"/>
      <c r="W34" s="2"/>
      <c r="X34" s="2"/>
      <c r="Y34" s="2"/>
      <c r="Z34" s="2"/>
    </row>
    <row r="35" ht="3.75" customHeight="1">
      <c r="A35" s="9"/>
      <c r="B35" s="10"/>
      <c r="C35" s="195"/>
      <c r="D35" s="10"/>
      <c r="E35" s="195"/>
      <c r="F35" s="195"/>
      <c r="G35" s="195"/>
      <c r="H35" s="195"/>
      <c r="I35" s="195"/>
      <c r="J35" s="195"/>
      <c r="K35" s="195"/>
      <c r="L35" s="195"/>
      <c r="M35" s="195"/>
      <c r="N35" s="195"/>
      <c r="O35" s="13"/>
      <c r="P35" s="2"/>
      <c r="Q35" s="2"/>
      <c r="R35" s="2"/>
      <c r="S35" s="2"/>
      <c r="T35" s="2"/>
      <c r="U35" s="2"/>
      <c r="V35" s="2"/>
      <c r="W35" s="2"/>
      <c r="X35" s="2"/>
      <c r="Y35" s="2"/>
      <c r="Z35" s="2"/>
    </row>
    <row r="36" ht="18.0" customHeight="1">
      <c r="A36" s="14"/>
      <c r="B36" s="196" t="s">
        <v>265</v>
      </c>
      <c r="C36" s="66"/>
      <c r="D36" s="197" t="s">
        <v>266</v>
      </c>
      <c r="E36" s="184"/>
      <c r="F36" s="184"/>
      <c r="G36" s="184"/>
      <c r="H36" s="184"/>
      <c r="I36" s="184"/>
      <c r="J36" s="184"/>
      <c r="K36" s="184"/>
      <c r="L36" s="184"/>
      <c r="M36" s="184"/>
      <c r="N36" s="185"/>
      <c r="O36" s="190"/>
      <c r="P36" s="2"/>
      <c r="Q36" s="2"/>
      <c r="R36" s="2"/>
      <c r="S36" s="2"/>
      <c r="T36" s="2"/>
      <c r="U36" s="2"/>
      <c r="V36" s="2"/>
      <c r="W36" s="2"/>
      <c r="X36" s="2"/>
      <c r="Y36" s="2"/>
      <c r="Z36" s="2"/>
    </row>
    <row r="37" ht="18.0" customHeight="1">
      <c r="A37" s="14"/>
      <c r="B37" s="187" t="s">
        <v>260</v>
      </c>
      <c r="C37" s="66"/>
      <c r="D37" s="198"/>
      <c r="N37" s="106"/>
      <c r="O37" s="190"/>
      <c r="P37" s="2"/>
      <c r="Q37" s="2"/>
      <c r="R37" s="2"/>
      <c r="S37" s="2"/>
      <c r="T37" s="2"/>
      <c r="U37" s="2"/>
      <c r="V37" s="2"/>
      <c r="W37" s="2"/>
      <c r="X37" s="2"/>
      <c r="Y37" s="2"/>
      <c r="Z37" s="2"/>
    </row>
    <row r="38" ht="3.75" customHeight="1">
      <c r="A38" s="14"/>
      <c r="B38" s="2"/>
      <c r="C38" s="66"/>
      <c r="D38" s="198"/>
      <c r="N38" s="106"/>
      <c r="O38" s="20"/>
      <c r="P38" s="2"/>
      <c r="Q38" s="2"/>
      <c r="R38" s="2"/>
      <c r="S38" s="2"/>
      <c r="T38" s="2"/>
      <c r="U38" s="2"/>
      <c r="V38" s="2"/>
      <c r="W38" s="2"/>
      <c r="X38" s="2"/>
      <c r="Y38" s="2"/>
      <c r="Z38" s="2"/>
    </row>
    <row r="39" ht="18.0" customHeight="1">
      <c r="A39" s="14"/>
      <c r="B39" s="196" t="s">
        <v>265</v>
      </c>
      <c r="C39" s="66"/>
      <c r="D39" s="198"/>
      <c r="N39" s="106"/>
      <c r="O39" s="190"/>
      <c r="P39" s="2"/>
      <c r="Q39" s="2"/>
      <c r="R39" s="2"/>
      <c r="S39" s="2"/>
      <c r="T39" s="2"/>
      <c r="U39" s="2"/>
      <c r="V39" s="2"/>
      <c r="W39" s="2"/>
      <c r="X39" s="2"/>
      <c r="Y39" s="2"/>
      <c r="Z39" s="2"/>
    </row>
    <row r="40" ht="18.0" customHeight="1">
      <c r="A40" s="14"/>
      <c r="B40" s="191" t="s">
        <v>262</v>
      </c>
      <c r="C40" s="66"/>
      <c r="D40" s="198"/>
      <c r="N40" s="106"/>
      <c r="O40" s="190"/>
      <c r="P40" s="2"/>
      <c r="Q40" s="2"/>
      <c r="R40" s="2"/>
      <c r="S40" s="2"/>
      <c r="T40" s="2"/>
      <c r="U40" s="2"/>
      <c r="V40" s="2"/>
      <c r="W40" s="2"/>
      <c r="X40" s="2"/>
      <c r="Y40" s="2"/>
      <c r="Z40" s="2"/>
    </row>
    <row r="41" ht="3.75" customHeight="1">
      <c r="A41" s="14"/>
      <c r="B41" s="2"/>
      <c r="C41" s="66"/>
      <c r="D41" s="198"/>
      <c r="N41" s="106"/>
      <c r="O41" s="20"/>
      <c r="P41" s="2"/>
      <c r="Q41" s="2"/>
      <c r="R41" s="2"/>
      <c r="S41" s="2"/>
      <c r="T41" s="2"/>
      <c r="U41" s="2"/>
      <c r="V41" s="2"/>
      <c r="W41" s="2"/>
      <c r="X41" s="2"/>
      <c r="Y41" s="2"/>
      <c r="Z41" s="2"/>
    </row>
    <row r="42" ht="18.0" customHeight="1">
      <c r="A42" s="14"/>
      <c r="B42" s="196" t="s">
        <v>265</v>
      </c>
      <c r="C42" s="66"/>
      <c r="D42" s="198"/>
      <c r="N42" s="106"/>
      <c r="O42" s="190"/>
      <c r="P42" s="2"/>
      <c r="Q42" s="2"/>
      <c r="R42" s="2"/>
      <c r="S42" s="2"/>
      <c r="T42" s="2"/>
      <c r="U42" s="2"/>
      <c r="V42" s="2"/>
      <c r="W42" s="2"/>
      <c r="X42" s="2"/>
      <c r="Y42" s="2"/>
      <c r="Z42" s="2"/>
    </row>
    <row r="43" ht="18.0" customHeight="1">
      <c r="A43" s="14"/>
      <c r="B43" s="193" t="s">
        <v>264</v>
      </c>
      <c r="C43" s="66"/>
      <c r="D43" s="188"/>
      <c r="E43" s="74"/>
      <c r="F43" s="74"/>
      <c r="G43" s="74"/>
      <c r="H43" s="74"/>
      <c r="I43" s="74"/>
      <c r="J43" s="74"/>
      <c r="K43" s="74"/>
      <c r="L43" s="74"/>
      <c r="M43" s="74"/>
      <c r="N43" s="189"/>
      <c r="O43" s="190"/>
      <c r="P43" s="2"/>
      <c r="Q43" s="2"/>
      <c r="R43" s="2"/>
      <c r="S43" s="2"/>
      <c r="T43" s="2"/>
      <c r="U43" s="2"/>
      <c r="V43" s="2"/>
      <c r="W43" s="2"/>
      <c r="X43" s="2"/>
      <c r="Y43" s="2"/>
      <c r="Z43" s="2"/>
    </row>
    <row r="44" ht="3.75" customHeight="1">
      <c r="A44" s="26"/>
      <c r="B44" s="18"/>
      <c r="C44" s="194"/>
      <c r="D44" s="18"/>
      <c r="E44" s="194"/>
      <c r="F44" s="194"/>
      <c r="G44" s="194"/>
      <c r="H44" s="194"/>
      <c r="I44" s="194"/>
      <c r="J44" s="194"/>
      <c r="K44" s="194"/>
      <c r="L44" s="194"/>
      <c r="M44" s="194"/>
      <c r="N44" s="194"/>
      <c r="O44" s="28"/>
      <c r="P44" s="2"/>
      <c r="Q44" s="2"/>
      <c r="R44" s="2"/>
      <c r="S44" s="2"/>
      <c r="T44" s="2"/>
      <c r="U44" s="2"/>
      <c r="V44" s="2"/>
      <c r="W44" s="2"/>
      <c r="X44" s="2"/>
      <c r="Y44" s="2"/>
      <c r="Z44" s="2"/>
    </row>
    <row r="45" ht="3.75" customHeight="1">
      <c r="A45" s="18"/>
      <c r="B45" s="18"/>
      <c r="C45" s="194"/>
      <c r="D45" s="18"/>
      <c r="E45" s="194"/>
      <c r="F45" s="194"/>
      <c r="G45" s="194"/>
      <c r="H45" s="194"/>
      <c r="I45" s="194"/>
      <c r="J45" s="194"/>
      <c r="K45" s="194"/>
      <c r="L45" s="194"/>
      <c r="M45" s="194"/>
      <c r="N45" s="194"/>
      <c r="O45" s="18"/>
      <c r="P45" s="2"/>
      <c r="Q45" s="2"/>
      <c r="R45" s="2"/>
      <c r="S45" s="2"/>
      <c r="T45" s="2"/>
      <c r="U45" s="2"/>
      <c r="V45" s="2"/>
      <c r="W45" s="2"/>
      <c r="X45" s="2"/>
      <c r="Y45" s="2"/>
      <c r="Z45" s="2"/>
    </row>
    <row r="46" ht="3.75" customHeight="1">
      <c r="A46" s="9"/>
      <c r="B46" s="10"/>
      <c r="C46" s="195"/>
      <c r="D46" s="10"/>
      <c r="E46" s="195"/>
      <c r="F46" s="195"/>
      <c r="G46" s="195"/>
      <c r="H46" s="195"/>
      <c r="I46" s="195"/>
      <c r="J46" s="195"/>
      <c r="K46" s="195"/>
      <c r="L46" s="195"/>
      <c r="M46" s="195"/>
      <c r="N46" s="195"/>
      <c r="O46" s="13"/>
      <c r="P46" s="2"/>
      <c r="Q46" s="2"/>
      <c r="R46" s="2"/>
      <c r="S46" s="2"/>
      <c r="T46" s="2"/>
      <c r="U46" s="2"/>
      <c r="V46" s="2"/>
      <c r="W46" s="2"/>
      <c r="X46" s="2"/>
      <c r="Y46" s="2"/>
      <c r="Z46" s="2"/>
    </row>
    <row r="47" ht="18.0" customHeight="1">
      <c r="A47" s="14"/>
      <c r="B47" s="199" t="s">
        <v>267</v>
      </c>
      <c r="C47" s="66"/>
      <c r="D47" s="183" t="s">
        <v>268</v>
      </c>
      <c r="E47" s="184"/>
      <c r="F47" s="184"/>
      <c r="G47" s="184"/>
      <c r="H47" s="184"/>
      <c r="I47" s="184"/>
      <c r="J47" s="184"/>
      <c r="K47" s="184"/>
      <c r="L47" s="184"/>
      <c r="M47" s="184"/>
      <c r="N47" s="185"/>
      <c r="O47" s="200"/>
      <c r="P47" s="2"/>
      <c r="Q47" s="2"/>
      <c r="R47" s="2"/>
      <c r="S47" s="2"/>
      <c r="T47" s="2"/>
      <c r="U47" s="2"/>
      <c r="V47" s="2"/>
      <c r="W47" s="2"/>
      <c r="X47" s="2"/>
      <c r="Y47" s="2"/>
      <c r="Z47" s="2"/>
    </row>
    <row r="48" ht="18.0" customHeight="1">
      <c r="A48" s="14"/>
      <c r="B48" s="187" t="s">
        <v>260</v>
      </c>
      <c r="C48" s="66"/>
      <c r="D48" s="188"/>
      <c r="E48" s="74"/>
      <c r="F48" s="74"/>
      <c r="G48" s="74"/>
      <c r="H48" s="74"/>
      <c r="I48" s="74"/>
      <c r="J48" s="74"/>
      <c r="K48" s="74"/>
      <c r="L48" s="74"/>
      <c r="M48" s="74"/>
      <c r="N48" s="189"/>
      <c r="O48" s="200"/>
      <c r="P48" s="2"/>
      <c r="Q48" s="2"/>
      <c r="R48" s="2"/>
      <c r="S48" s="2"/>
      <c r="T48" s="2"/>
      <c r="U48" s="2"/>
      <c r="V48" s="2"/>
      <c r="W48" s="2"/>
      <c r="X48" s="2"/>
      <c r="Y48" s="2"/>
      <c r="Z48" s="2"/>
    </row>
    <row r="49" ht="3.75" customHeight="1">
      <c r="A49" s="14"/>
      <c r="B49" s="2"/>
      <c r="C49" s="66"/>
      <c r="D49" s="2"/>
      <c r="E49" s="66"/>
      <c r="F49" s="66"/>
      <c r="G49" s="66"/>
      <c r="H49" s="66"/>
      <c r="I49" s="66"/>
      <c r="J49" s="66"/>
      <c r="K49" s="66"/>
      <c r="L49" s="66"/>
      <c r="M49" s="66"/>
      <c r="N49" s="66"/>
      <c r="O49" s="20"/>
      <c r="P49" s="2"/>
      <c r="Q49" s="2"/>
      <c r="R49" s="2"/>
      <c r="S49" s="2"/>
      <c r="T49" s="2"/>
      <c r="U49" s="2"/>
      <c r="V49" s="2"/>
      <c r="W49" s="2"/>
      <c r="X49" s="2"/>
      <c r="Y49" s="2"/>
      <c r="Z49" s="2"/>
    </row>
    <row r="50" ht="18.0" customHeight="1">
      <c r="A50" s="14"/>
      <c r="B50" s="199" t="s">
        <v>267</v>
      </c>
      <c r="C50" s="66"/>
      <c r="D50" s="183" t="s">
        <v>268</v>
      </c>
      <c r="E50" s="184"/>
      <c r="F50" s="184"/>
      <c r="G50" s="184"/>
      <c r="H50" s="184"/>
      <c r="I50" s="184"/>
      <c r="J50" s="184"/>
      <c r="K50" s="184"/>
      <c r="L50" s="184"/>
      <c r="M50" s="184"/>
      <c r="N50" s="185"/>
      <c r="O50" s="190"/>
      <c r="P50" s="2"/>
      <c r="Q50" s="2"/>
      <c r="R50" s="2"/>
      <c r="S50" s="2"/>
      <c r="T50" s="2"/>
      <c r="U50" s="2"/>
      <c r="V50" s="2"/>
      <c r="W50" s="2"/>
      <c r="X50" s="2"/>
      <c r="Y50" s="2"/>
      <c r="Z50" s="2"/>
    </row>
    <row r="51" ht="18.0" customHeight="1">
      <c r="A51" s="14"/>
      <c r="B51" s="191" t="s">
        <v>262</v>
      </c>
      <c r="C51" s="66"/>
      <c r="D51" s="188"/>
      <c r="E51" s="74"/>
      <c r="F51" s="74"/>
      <c r="G51" s="74"/>
      <c r="H51" s="74"/>
      <c r="I51" s="74"/>
      <c r="J51" s="74"/>
      <c r="K51" s="74"/>
      <c r="L51" s="74"/>
      <c r="M51" s="74"/>
      <c r="N51" s="189"/>
      <c r="O51" s="190"/>
      <c r="P51" s="2"/>
      <c r="Q51" s="2"/>
      <c r="R51" s="2"/>
      <c r="S51" s="2"/>
      <c r="T51" s="2"/>
      <c r="U51" s="2"/>
      <c r="V51" s="2"/>
      <c r="W51" s="2"/>
      <c r="X51" s="2"/>
      <c r="Y51" s="2"/>
      <c r="Z51" s="2"/>
    </row>
    <row r="52" ht="3.75" customHeight="1">
      <c r="A52" s="14"/>
      <c r="B52" s="2"/>
      <c r="C52" s="66"/>
      <c r="D52" s="2"/>
      <c r="E52" s="66"/>
      <c r="F52" s="66"/>
      <c r="G52" s="66"/>
      <c r="H52" s="66"/>
      <c r="I52" s="66"/>
      <c r="J52" s="66"/>
      <c r="K52" s="66"/>
      <c r="L52" s="66"/>
      <c r="M52" s="66"/>
      <c r="N52" s="66"/>
      <c r="O52" s="20"/>
      <c r="P52" s="2"/>
      <c r="Q52" s="2"/>
      <c r="R52" s="2"/>
      <c r="S52" s="2"/>
      <c r="T52" s="2"/>
      <c r="U52" s="2"/>
      <c r="V52" s="2"/>
      <c r="W52" s="2"/>
      <c r="X52" s="2"/>
      <c r="Y52" s="2"/>
      <c r="Z52" s="2"/>
    </row>
    <row r="53" ht="18.0" customHeight="1">
      <c r="A53" s="14"/>
      <c r="B53" s="199" t="s">
        <v>267</v>
      </c>
      <c r="C53" s="66"/>
      <c r="D53" s="183" t="s">
        <v>269</v>
      </c>
      <c r="E53" s="184"/>
      <c r="F53" s="184"/>
      <c r="G53" s="184"/>
      <c r="H53" s="184"/>
      <c r="I53" s="184"/>
      <c r="J53" s="184"/>
      <c r="K53" s="184"/>
      <c r="L53" s="184"/>
      <c r="M53" s="184"/>
      <c r="N53" s="185"/>
      <c r="O53" s="190"/>
      <c r="P53" s="2"/>
      <c r="Q53" s="2"/>
      <c r="R53" s="2"/>
      <c r="S53" s="2"/>
      <c r="T53" s="2"/>
      <c r="U53" s="2"/>
      <c r="V53" s="2"/>
      <c r="W53" s="2"/>
      <c r="X53" s="2"/>
      <c r="Y53" s="2"/>
      <c r="Z53" s="2"/>
    </row>
    <row r="54" ht="22.5" customHeight="1">
      <c r="A54" s="14"/>
      <c r="B54" s="193" t="s">
        <v>264</v>
      </c>
      <c r="C54" s="66"/>
      <c r="D54" s="188"/>
      <c r="E54" s="74"/>
      <c r="F54" s="74"/>
      <c r="G54" s="74"/>
      <c r="H54" s="74"/>
      <c r="I54" s="74"/>
      <c r="J54" s="74"/>
      <c r="K54" s="74"/>
      <c r="L54" s="74"/>
      <c r="M54" s="74"/>
      <c r="N54" s="189"/>
      <c r="O54" s="190"/>
      <c r="P54" s="2"/>
      <c r="Q54" s="2"/>
      <c r="R54" s="2"/>
      <c r="S54" s="2"/>
      <c r="T54" s="2"/>
      <c r="U54" s="2"/>
      <c r="V54" s="2"/>
      <c r="W54" s="2"/>
      <c r="X54" s="2"/>
      <c r="Y54" s="2"/>
      <c r="Z54" s="2"/>
    </row>
    <row r="55" ht="3.75" customHeight="1">
      <c r="A55" s="26"/>
      <c r="B55" s="18"/>
      <c r="C55" s="18"/>
      <c r="D55" s="18"/>
      <c r="E55" s="18"/>
      <c r="F55" s="18"/>
      <c r="G55" s="18"/>
      <c r="H55" s="18"/>
      <c r="I55" s="18"/>
      <c r="J55" s="18"/>
      <c r="K55" s="18"/>
      <c r="L55" s="18"/>
      <c r="M55" s="18"/>
      <c r="N55" s="18"/>
      <c r="O55" s="28"/>
      <c r="P55" s="2"/>
      <c r="Q55" s="2"/>
      <c r="R55" s="2"/>
      <c r="S55" s="2"/>
      <c r="T55" s="2"/>
      <c r="U55" s="2"/>
      <c r="V55" s="2"/>
      <c r="W55" s="2"/>
      <c r="X55" s="2"/>
      <c r="Y55" s="2"/>
      <c r="Z55" s="2"/>
    </row>
    <row r="56" ht="3.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6.0" customHeight="1">
      <c r="A57" s="201" t="s">
        <v>270</v>
      </c>
      <c r="B57" s="184"/>
      <c r="C57" s="202" t="str">
        <f>IF(AND(F10="high vulnerability",F4="high damage"),D25,IF(AND(F10="high vulnerability",F4="medium damage"),D28,IF(AND(F10="high vulnerability",F4="low damage"),D31,IF(AND(F10="low vulnerability",F4="high damage"),D47,IF(AND(F10="low vulnerability",F4="medium damage"),D50,IF(AND(F10="low vulnerability",F4="low damage"),D53,D36))))))</f>
        <v>strengthening the load bearing walls in bad conditions, connections within the floors and between the floors and the walls; check and replacement, if necessary, of the technological network</v>
      </c>
      <c r="D57" s="184"/>
      <c r="E57" s="184"/>
      <c r="F57" s="184"/>
      <c r="G57" s="184"/>
      <c r="H57" s="184"/>
      <c r="I57" s="184"/>
      <c r="J57" s="184"/>
      <c r="K57" s="184"/>
      <c r="L57" s="184"/>
      <c r="M57" s="184"/>
      <c r="N57" s="184"/>
      <c r="O57" s="185"/>
      <c r="P57" s="2"/>
      <c r="Q57" s="2"/>
      <c r="R57" s="2"/>
      <c r="S57" s="2"/>
      <c r="T57" s="2"/>
      <c r="U57" s="2"/>
      <c r="V57" s="2"/>
      <c r="W57" s="2"/>
      <c r="X57" s="2"/>
      <c r="Y57" s="2"/>
      <c r="Z57" s="2"/>
    </row>
    <row r="58" ht="39.75" customHeight="1">
      <c r="A58" s="188"/>
      <c r="B58" s="74"/>
      <c r="C58" s="203"/>
      <c r="D58" s="74"/>
      <c r="E58" s="74"/>
      <c r="F58" s="74"/>
      <c r="G58" s="74"/>
      <c r="H58" s="74"/>
      <c r="I58" s="74"/>
      <c r="J58" s="74"/>
      <c r="K58" s="74"/>
      <c r="L58" s="74"/>
      <c r="M58" s="74"/>
      <c r="N58" s="74"/>
      <c r="O58" s="189"/>
      <c r="P58" s="2"/>
      <c r="Q58" s="2"/>
      <c r="R58" s="2"/>
      <c r="S58" s="2"/>
      <c r="T58" s="2"/>
      <c r="U58" s="2"/>
      <c r="V58" s="2"/>
      <c r="W58" s="2"/>
      <c r="X58" s="2"/>
      <c r="Y58" s="2"/>
      <c r="Z58" s="2"/>
    </row>
    <row r="59" ht="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2.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3.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3.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4:B4"/>
    <mergeCell ref="F4:J4"/>
    <mergeCell ref="F6:L6"/>
    <mergeCell ref="F8:L8"/>
    <mergeCell ref="A10:B10"/>
    <mergeCell ref="F10:J10"/>
    <mergeCell ref="F12:L12"/>
    <mergeCell ref="D31:N32"/>
    <mergeCell ref="D36:N43"/>
    <mergeCell ref="D47:N48"/>
    <mergeCell ref="D50:N51"/>
    <mergeCell ref="D53:N54"/>
    <mergeCell ref="A57:B58"/>
    <mergeCell ref="C57:O58"/>
    <mergeCell ref="F14:L14"/>
    <mergeCell ref="F16:L16"/>
    <mergeCell ref="F18:L18"/>
    <mergeCell ref="F20:L20"/>
    <mergeCell ref="F22:L22"/>
    <mergeCell ref="D25:N26"/>
    <mergeCell ref="D28:N29"/>
  </mergeCells>
  <printOptions/>
  <pageMargins bottom="0.75" footer="0.0" header="0.0" left="0.7" right="0.7" top="0.75"/>
  <pageSetup orientation="landscape"/>
  <headerFooter>
    <oddHeader>&amp;L000000SURVEY CARD&amp;C0000005. Construction Stability</oddHeader>
    <oddFooter>&amp;L000000BTC - Historic Centres Regeneration</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1.43"/>
    <col customWidth="1" min="3" max="3" width="19.43"/>
    <col customWidth="1" min="4" max="4" width="1.43"/>
    <col customWidth="1" min="5" max="5" width="7.0"/>
    <col customWidth="1" min="6" max="6" width="1.29"/>
    <col customWidth="1" min="7" max="7" width="4.29"/>
    <col customWidth="1" min="8" max="8" width="1.43"/>
    <col customWidth="1" min="9" max="9" width="12.43"/>
    <col customWidth="1" min="10" max="10" width="1.43"/>
    <col customWidth="1" min="11" max="11" width="12.43"/>
    <col customWidth="1" hidden="1" min="12" max="12" width="9.0"/>
    <col customWidth="1" min="13" max="13" width="1.43"/>
    <col customWidth="1" min="14" max="14" width="12.43"/>
    <col customWidth="1" min="15" max="15" width="1.43"/>
    <col customWidth="1" min="16" max="16" width="12.43"/>
    <col customWidth="1" min="17" max="18" width="1.43"/>
    <col customWidth="1" min="19" max="19" width="9.0"/>
    <col customWidth="1" min="20" max="20" width="4.86"/>
    <col customWidth="1" min="21" max="21" width="14.14"/>
    <col customWidth="1" min="22" max="22" width="9.0"/>
    <col customWidth="1" min="23" max="23" width="1.43"/>
    <col customWidth="1" min="24" max="24" width="13.71"/>
    <col customWidth="1" min="25" max="25" width="1.0"/>
    <col customWidth="1" min="26" max="26" width="14.0"/>
    <col customWidth="1" min="27" max="28" width="9.0"/>
  </cols>
  <sheetData>
    <row r="1" ht="12.75" customHeight="1">
      <c r="A1" s="5"/>
      <c r="B1" s="5"/>
      <c r="C1" s="2"/>
      <c r="D1" s="2"/>
      <c r="E1" s="2"/>
      <c r="F1" s="2"/>
      <c r="G1" s="2"/>
      <c r="H1" s="2"/>
      <c r="I1" s="2"/>
      <c r="J1" s="2"/>
      <c r="K1" s="2"/>
      <c r="L1" s="2"/>
      <c r="M1" s="2"/>
      <c r="N1" s="2"/>
      <c r="O1" s="2"/>
      <c r="P1" s="6"/>
      <c r="Q1" s="6"/>
      <c r="R1" s="2"/>
      <c r="S1" s="2"/>
      <c r="T1" s="2"/>
      <c r="U1" s="2"/>
      <c r="V1" s="2"/>
      <c r="W1" s="2"/>
      <c r="X1" s="2"/>
      <c r="Y1" s="2"/>
      <c r="Z1" s="2"/>
      <c r="AA1" s="2"/>
      <c r="AB1" s="2"/>
    </row>
    <row r="2" ht="12.75" customHeight="1">
      <c r="A2" s="5" t="s">
        <v>271</v>
      </c>
      <c r="B2" s="5"/>
      <c r="C2" s="2"/>
      <c r="D2" s="2"/>
      <c r="E2" s="2"/>
      <c r="F2" s="2"/>
      <c r="G2" s="2"/>
      <c r="H2" s="2"/>
      <c r="I2" s="2"/>
      <c r="J2" s="2"/>
      <c r="K2" s="2"/>
      <c r="L2" s="2"/>
      <c r="M2" s="2"/>
      <c r="N2" s="2"/>
      <c r="O2" s="2"/>
      <c r="P2" s="6"/>
      <c r="Q2" s="6"/>
      <c r="R2" s="2"/>
      <c r="S2" s="2"/>
      <c r="T2" s="2"/>
      <c r="U2" s="2"/>
      <c r="V2" s="2"/>
      <c r="W2" s="2"/>
      <c r="X2" s="2"/>
      <c r="Y2" s="2"/>
      <c r="Z2" s="2"/>
      <c r="AA2" s="2"/>
      <c r="AB2" s="2"/>
    </row>
    <row r="3">
      <c r="A3" s="5"/>
      <c r="B3" s="5"/>
      <c r="C3" s="2"/>
      <c r="D3" s="2"/>
      <c r="E3" s="2"/>
      <c r="F3" s="2"/>
      <c r="G3" s="2"/>
      <c r="H3" s="2"/>
      <c r="I3" s="2"/>
      <c r="J3" s="2"/>
      <c r="K3" s="2"/>
      <c r="L3" s="2"/>
      <c r="M3" s="2"/>
      <c r="N3" s="2"/>
      <c r="O3" s="2"/>
      <c r="P3" s="6"/>
      <c r="Q3" s="6"/>
      <c r="R3" s="2"/>
      <c r="S3" s="2"/>
      <c r="T3" s="2"/>
      <c r="U3" s="2"/>
      <c r="V3" s="2"/>
      <c r="W3" s="2"/>
      <c r="X3" s="2"/>
      <c r="Y3" s="2"/>
      <c r="Z3" s="2"/>
      <c r="AA3" s="2"/>
      <c r="AB3" s="2"/>
    </row>
    <row r="4" ht="12.75" customHeight="1">
      <c r="A4" s="5" t="s">
        <v>272</v>
      </c>
      <c r="B4" s="5"/>
      <c r="C4" s="2"/>
      <c r="D4" s="2"/>
      <c r="E4" s="2"/>
      <c r="F4" s="2"/>
      <c r="G4" s="2"/>
      <c r="H4" s="2"/>
      <c r="I4" s="2"/>
      <c r="J4" s="2"/>
      <c r="K4" s="2"/>
      <c r="L4" s="2"/>
      <c r="M4" s="2"/>
      <c r="N4" s="2"/>
      <c r="O4" s="2"/>
      <c r="P4" s="39"/>
      <c r="Q4" s="39"/>
      <c r="R4" s="2"/>
      <c r="S4" s="2"/>
      <c r="T4" s="2"/>
      <c r="U4" s="2"/>
      <c r="V4" s="2"/>
      <c r="W4" s="2"/>
      <c r="X4" s="2"/>
      <c r="Y4" s="2"/>
      <c r="Z4" s="2"/>
      <c r="AA4" s="2"/>
      <c r="AB4" s="2"/>
    </row>
    <row r="5" ht="2.25" customHeight="1">
      <c r="A5" s="5"/>
      <c r="B5" s="5"/>
      <c r="C5" s="2"/>
      <c r="D5" s="2"/>
      <c r="E5" s="2"/>
      <c r="F5" s="2"/>
      <c r="G5" s="2"/>
      <c r="H5" s="2"/>
      <c r="I5" s="2"/>
      <c r="J5" s="2"/>
      <c r="K5" s="2"/>
      <c r="L5" s="2"/>
      <c r="M5" s="2"/>
      <c r="N5" s="2"/>
      <c r="O5" s="2"/>
      <c r="P5" s="6"/>
      <c r="Q5" s="6"/>
      <c r="R5" s="2"/>
      <c r="S5" s="2"/>
      <c r="T5" s="2"/>
      <c r="U5" s="2"/>
      <c r="V5" s="2"/>
      <c r="W5" s="2"/>
      <c r="X5" s="2"/>
      <c r="Y5" s="2"/>
      <c r="Z5" s="2"/>
      <c r="AA5" s="2"/>
      <c r="AB5" s="2"/>
    </row>
    <row r="6" ht="3.75" customHeight="1">
      <c r="A6" s="204"/>
      <c r="B6" s="11"/>
      <c r="C6" s="11"/>
      <c r="D6" s="10"/>
      <c r="E6" s="10"/>
      <c r="F6" s="10"/>
      <c r="G6" s="10"/>
      <c r="H6" s="10"/>
      <c r="I6" s="10"/>
      <c r="J6" s="10"/>
      <c r="K6" s="10"/>
      <c r="L6" s="10"/>
      <c r="M6" s="10"/>
      <c r="N6" s="10"/>
      <c r="O6" s="10"/>
      <c r="P6" s="12"/>
      <c r="Q6" s="12"/>
      <c r="R6" s="13"/>
      <c r="S6" s="2"/>
      <c r="T6" s="2"/>
      <c r="U6" s="2"/>
      <c r="V6" s="2"/>
      <c r="W6" s="2"/>
      <c r="X6" s="2"/>
      <c r="Y6" s="2"/>
      <c r="Z6" s="2"/>
      <c r="AA6" s="2"/>
      <c r="AB6" s="2"/>
    </row>
    <row r="7" ht="13.5" customHeight="1">
      <c r="A7" s="14"/>
      <c r="B7" s="2"/>
      <c r="C7" s="2" t="s">
        <v>4</v>
      </c>
      <c r="D7" s="2"/>
      <c r="E7" s="18"/>
      <c r="F7" s="18"/>
      <c r="G7" s="18"/>
      <c r="H7" s="18"/>
      <c r="I7" s="18"/>
      <c r="J7" s="18"/>
      <c r="K7" s="18"/>
      <c r="L7" s="18"/>
      <c r="M7" s="18"/>
      <c r="N7" s="18"/>
      <c r="O7" s="2"/>
      <c r="P7" s="205" t="str">
        <f>IDE!N7</f>
        <v>KN_A_127</v>
      </c>
      <c r="Q7" s="6"/>
      <c r="R7" s="20"/>
      <c r="S7" s="2"/>
      <c r="T7" s="2"/>
      <c r="U7" s="2"/>
      <c r="V7" s="2"/>
      <c r="W7" s="2"/>
      <c r="X7" s="2"/>
      <c r="Y7" s="2"/>
      <c r="Z7" s="2"/>
      <c r="AA7" s="2"/>
      <c r="AB7" s="2"/>
    </row>
    <row r="8" ht="4.5" customHeight="1">
      <c r="A8" s="14"/>
      <c r="B8" s="2"/>
      <c r="C8" s="2"/>
      <c r="D8" s="2"/>
      <c r="E8" s="2"/>
      <c r="F8" s="2"/>
      <c r="G8" s="2"/>
      <c r="H8" s="2"/>
      <c r="I8" s="2"/>
      <c r="J8" s="2"/>
      <c r="K8" s="2"/>
      <c r="L8" s="2"/>
      <c r="M8" s="2"/>
      <c r="N8" s="2"/>
      <c r="O8" s="2"/>
      <c r="P8" s="6"/>
      <c r="Q8" s="6"/>
      <c r="R8" s="20"/>
      <c r="S8" s="2"/>
      <c r="T8" s="2"/>
      <c r="U8" s="2"/>
      <c r="V8" s="2"/>
      <c r="W8" s="2"/>
      <c r="X8" s="2"/>
      <c r="Y8" s="2"/>
      <c r="Z8" s="2"/>
      <c r="AA8" s="2"/>
      <c r="AB8" s="2"/>
    </row>
    <row r="9" ht="13.5" customHeight="1">
      <c r="A9" s="14"/>
      <c r="B9" s="2"/>
      <c r="C9" s="2" t="s">
        <v>6</v>
      </c>
      <c r="D9" s="2"/>
      <c r="E9" s="18"/>
      <c r="F9" s="18"/>
      <c r="G9" s="18"/>
      <c r="H9" s="18"/>
      <c r="I9" s="18"/>
      <c r="J9" s="18"/>
      <c r="K9" s="18"/>
      <c r="L9" s="18"/>
      <c r="M9" s="18"/>
      <c r="N9" s="18"/>
      <c r="O9" s="2"/>
      <c r="P9" s="205" t="str">
        <f>IDE!N9</f>
        <v>Local</v>
      </c>
      <c r="Q9" s="6"/>
      <c r="R9" s="20"/>
      <c r="S9" s="2"/>
      <c r="T9" s="2"/>
      <c r="U9" s="2"/>
      <c r="V9" s="2"/>
      <c r="W9" s="2"/>
      <c r="X9" s="2"/>
      <c r="Y9" s="2"/>
      <c r="Z9" s="2"/>
      <c r="AA9" s="2"/>
      <c r="AB9" s="2"/>
    </row>
    <row r="10" ht="4.5" customHeight="1">
      <c r="A10" s="14"/>
      <c r="B10" s="2"/>
      <c r="C10" s="2"/>
      <c r="D10" s="2"/>
      <c r="E10" s="2"/>
      <c r="F10" s="2"/>
      <c r="G10" s="2"/>
      <c r="H10" s="2"/>
      <c r="I10" s="2"/>
      <c r="J10" s="2"/>
      <c r="K10" s="2"/>
      <c r="L10" s="2"/>
      <c r="M10" s="2"/>
      <c r="N10" s="2"/>
      <c r="O10" s="2"/>
      <c r="P10" s="6"/>
      <c r="Q10" s="6"/>
      <c r="R10" s="20"/>
      <c r="S10" s="2"/>
      <c r="T10" s="2"/>
      <c r="U10" s="2"/>
      <c r="V10" s="2"/>
      <c r="W10" s="2"/>
      <c r="X10" s="2"/>
      <c r="Y10" s="2"/>
      <c r="Z10" s="2"/>
      <c r="AA10" s="2"/>
      <c r="AB10" s="2"/>
    </row>
    <row r="11" ht="13.5" customHeight="1">
      <c r="A11" s="14"/>
      <c r="B11" s="2"/>
      <c r="C11" s="2" t="s">
        <v>9</v>
      </c>
      <c r="D11" s="2"/>
      <c r="E11" s="18"/>
      <c r="F11" s="18"/>
      <c r="G11" s="18"/>
      <c r="H11" s="18"/>
      <c r="I11" s="18"/>
      <c r="J11" s="18"/>
      <c r="K11" s="18"/>
      <c r="L11" s="18"/>
      <c r="M11" s="18"/>
      <c r="N11" s="18"/>
      <c r="O11" s="2"/>
      <c r="P11" s="205" t="str">
        <f>IDE!N11</f>
        <v>Nima Sayes</v>
      </c>
      <c r="Q11" s="6"/>
      <c r="R11" s="20"/>
      <c r="S11" s="2"/>
      <c r="T11" s="2"/>
      <c r="U11" s="2"/>
      <c r="V11" s="2"/>
      <c r="W11" s="2"/>
      <c r="X11" s="2"/>
      <c r="Y11" s="2"/>
      <c r="Z11" s="2"/>
      <c r="AA11" s="2"/>
      <c r="AB11" s="2"/>
    </row>
    <row r="12" ht="4.5" customHeight="1">
      <c r="A12" s="14"/>
      <c r="B12" s="2"/>
      <c r="C12" s="2"/>
      <c r="D12" s="2"/>
      <c r="E12" s="2"/>
      <c r="F12" s="2"/>
      <c r="G12" s="2"/>
      <c r="H12" s="2"/>
      <c r="I12" s="2"/>
      <c r="J12" s="2"/>
      <c r="K12" s="2"/>
      <c r="L12" s="2"/>
      <c r="M12" s="2"/>
      <c r="N12" s="2"/>
      <c r="O12" s="2"/>
      <c r="P12" s="6"/>
      <c r="Q12" s="6"/>
      <c r="R12" s="20"/>
      <c r="S12" s="2"/>
      <c r="T12" s="2"/>
      <c r="U12" s="2"/>
      <c r="V12" s="2"/>
      <c r="W12" s="2"/>
      <c r="X12" s="2"/>
      <c r="Y12" s="2"/>
      <c r="Z12" s="2"/>
      <c r="AA12" s="2"/>
      <c r="AB12" s="2"/>
    </row>
    <row r="13" ht="13.5" customHeight="1">
      <c r="A13" s="14"/>
      <c r="B13" s="2"/>
      <c r="C13" s="2" t="s">
        <v>273</v>
      </c>
      <c r="D13" s="2"/>
      <c r="E13" s="18"/>
      <c r="F13" s="18"/>
      <c r="G13" s="18"/>
      <c r="H13" s="18"/>
      <c r="I13" s="18"/>
      <c r="J13" s="18"/>
      <c r="K13" s="18"/>
      <c r="L13" s="18"/>
      <c r="M13" s="18"/>
      <c r="N13" s="18"/>
      <c r="O13" s="2"/>
      <c r="P13" s="206">
        <f>IDE!N13</f>
        <v>44257</v>
      </c>
      <c r="Q13" s="207"/>
      <c r="R13" s="20"/>
      <c r="S13" s="2"/>
      <c r="T13" s="2"/>
      <c r="U13" s="2"/>
      <c r="V13" s="2"/>
      <c r="W13" s="2"/>
      <c r="X13" s="2"/>
      <c r="Y13" s="2"/>
      <c r="Z13" s="2"/>
      <c r="AA13" s="2"/>
      <c r="AB13" s="2"/>
    </row>
    <row r="14" ht="4.5" customHeight="1">
      <c r="A14" s="26"/>
      <c r="B14" s="18"/>
      <c r="C14" s="18"/>
      <c r="D14" s="18"/>
      <c r="E14" s="18"/>
      <c r="F14" s="18"/>
      <c r="G14" s="18"/>
      <c r="H14" s="18"/>
      <c r="I14" s="18"/>
      <c r="J14" s="18"/>
      <c r="K14" s="18"/>
      <c r="L14" s="18"/>
      <c r="M14" s="18"/>
      <c r="N14" s="18"/>
      <c r="O14" s="18"/>
      <c r="P14" s="27"/>
      <c r="Q14" s="27"/>
      <c r="R14" s="28"/>
      <c r="S14" s="2"/>
      <c r="T14" s="2"/>
      <c r="U14" s="2"/>
      <c r="V14" s="2"/>
      <c r="W14" s="2"/>
      <c r="X14" s="2"/>
      <c r="Y14" s="2"/>
      <c r="Z14" s="2"/>
      <c r="AA14" s="2"/>
      <c r="AB14" s="2"/>
    </row>
    <row r="15" ht="9.75" customHeight="1">
      <c r="A15" s="2"/>
      <c r="B15" s="2"/>
      <c r="C15" s="2"/>
      <c r="D15" s="2"/>
      <c r="E15" s="2"/>
      <c r="F15" s="2"/>
      <c r="G15" s="2"/>
      <c r="H15" s="2"/>
      <c r="I15" s="2"/>
      <c r="J15" s="2"/>
      <c r="K15" s="2"/>
      <c r="L15" s="2"/>
      <c r="M15" s="2"/>
      <c r="N15" s="2"/>
      <c r="O15" s="2"/>
      <c r="P15" s="6"/>
      <c r="Q15" s="6"/>
      <c r="R15" s="2"/>
      <c r="S15" s="2"/>
      <c r="T15" s="2"/>
      <c r="U15" s="2"/>
      <c r="V15" s="2"/>
      <c r="W15" s="2"/>
      <c r="X15" s="2"/>
      <c r="Y15" s="2"/>
      <c r="Z15" s="2"/>
      <c r="AA15" s="2"/>
      <c r="AB15" s="2"/>
    </row>
    <row r="16" ht="12.75" customHeight="1">
      <c r="A16" s="5" t="s">
        <v>13</v>
      </c>
      <c r="B16" s="5"/>
      <c r="C16" s="5"/>
      <c r="D16" s="2"/>
      <c r="E16" s="2"/>
      <c r="F16" s="2"/>
      <c r="G16" s="2"/>
      <c r="H16" s="2"/>
      <c r="I16" s="2"/>
      <c r="J16" s="2"/>
      <c r="K16" s="2"/>
      <c r="L16" s="2"/>
      <c r="M16" s="2"/>
      <c r="N16" s="2"/>
      <c r="O16" s="2"/>
      <c r="P16" s="6"/>
      <c r="Q16" s="6"/>
      <c r="R16" s="2"/>
      <c r="S16" s="2"/>
      <c r="T16" s="2"/>
      <c r="U16" s="2"/>
      <c r="V16" s="2"/>
      <c r="W16" s="2"/>
      <c r="X16" s="2"/>
      <c r="Y16" s="2"/>
      <c r="Z16" s="2"/>
      <c r="AA16" s="2"/>
      <c r="AB16" s="2"/>
    </row>
    <row r="17" ht="2.25" customHeight="1">
      <c r="A17" s="30"/>
      <c r="B17" s="30"/>
      <c r="C17" s="30"/>
      <c r="D17" s="2"/>
      <c r="E17" s="2"/>
      <c r="F17" s="2"/>
      <c r="G17" s="2"/>
      <c r="H17" s="2"/>
      <c r="I17" s="2"/>
      <c r="J17" s="2"/>
      <c r="K17" s="2"/>
      <c r="L17" s="2"/>
      <c r="M17" s="2"/>
      <c r="N17" s="2"/>
      <c r="O17" s="2"/>
      <c r="P17" s="6"/>
      <c r="Q17" s="6"/>
      <c r="R17" s="2"/>
      <c r="S17" s="2"/>
      <c r="T17" s="2"/>
      <c r="U17" s="2"/>
      <c r="V17" s="2"/>
      <c r="W17" s="2"/>
      <c r="X17" s="2"/>
      <c r="Y17" s="2"/>
      <c r="Z17" s="2"/>
      <c r="AA17" s="2"/>
      <c r="AB17" s="2"/>
    </row>
    <row r="18" ht="4.5" customHeight="1">
      <c r="A18" s="208"/>
      <c r="B18" s="31"/>
      <c r="C18" s="31"/>
      <c r="D18" s="10"/>
      <c r="E18" s="10"/>
      <c r="F18" s="10"/>
      <c r="G18" s="10"/>
      <c r="H18" s="10"/>
      <c r="I18" s="10"/>
      <c r="J18" s="10"/>
      <c r="K18" s="10"/>
      <c r="L18" s="10"/>
      <c r="M18" s="10"/>
      <c r="N18" s="10"/>
      <c r="O18" s="10"/>
      <c r="P18" s="12"/>
      <c r="Q18" s="12"/>
      <c r="R18" s="13"/>
      <c r="S18" s="2"/>
      <c r="T18" s="2"/>
      <c r="U18" s="2"/>
      <c r="V18" s="2"/>
      <c r="W18" s="2"/>
      <c r="X18" s="2"/>
      <c r="Y18" s="2"/>
      <c r="Z18" s="2"/>
      <c r="AA18" s="2"/>
      <c r="AB18" s="2"/>
    </row>
    <row r="19" ht="13.5" customHeight="1">
      <c r="A19" s="14"/>
      <c r="B19" s="2"/>
      <c r="C19" s="2" t="s">
        <v>15</v>
      </c>
      <c r="D19" s="2"/>
      <c r="E19" s="209" t="str">
        <f>IDE!F19</f>
        <v>Kafr Nima village council</v>
      </c>
      <c r="F19" s="33"/>
      <c r="G19" s="33"/>
      <c r="H19" s="33"/>
      <c r="I19" s="33"/>
      <c r="J19" s="33"/>
      <c r="K19" s="33"/>
      <c r="L19" s="33"/>
      <c r="M19" s="33"/>
      <c r="N19" s="33"/>
      <c r="O19" s="33"/>
      <c r="P19" s="33"/>
      <c r="Q19" s="6"/>
      <c r="R19" s="20"/>
      <c r="S19" s="2"/>
      <c r="T19" s="2"/>
      <c r="U19" s="2"/>
      <c r="V19" s="2"/>
      <c r="W19" s="2"/>
      <c r="X19" s="2"/>
      <c r="Y19" s="2"/>
      <c r="Z19" s="2"/>
      <c r="AA19" s="2"/>
      <c r="AB19" s="2"/>
    </row>
    <row r="20" ht="4.5" customHeight="1">
      <c r="A20" s="14"/>
      <c r="B20" s="2"/>
      <c r="C20" s="2"/>
      <c r="D20" s="2"/>
      <c r="E20" s="10"/>
      <c r="F20" s="10"/>
      <c r="G20" s="2"/>
      <c r="H20" s="2"/>
      <c r="I20" s="2"/>
      <c r="J20" s="2"/>
      <c r="K20" s="2"/>
      <c r="L20" s="2"/>
      <c r="M20" s="2"/>
      <c r="N20" s="2"/>
      <c r="O20" s="2"/>
      <c r="P20" s="6"/>
      <c r="Q20" s="6"/>
      <c r="R20" s="20"/>
      <c r="S20" s="2"/>
      <c r="T20" s="2"/>
      <c r="U20" s="2"/>
      <c r="V20" s="2"/>
      <c r="W20" s="2"/>
      <c r="X20" s="2"/>
      <c r="Y20" s="2"/>
      <c r="Z20" s="2"/>
      <c r="AA20" s="2"/>
      <c r="AB20" s="2"/>
    </row>
    <row r="21" ht="13.5" customHeight="1">
      <c r="A21" s="14"/>
      <c r="B21" s="2"/>
      <c r="C21" s="2" t="s">
        <v>17</v>
      </c>
      <c r="D21" s="2"/>
      <c r="E21" s="209" t="str">
        <f>IDE!F21</f>
        <v>Kafr Nima \ Ramallah</v>
      </c>
      <c r="F21" s="33"/>
      <c r="G21" s="33"/>
      <c r="H21" s="33"/>
      <c r="I21" s="33"/>
      <c r="J21" s="33"/>
      <c r="K21" s="33"/>
      <c r="L21" s="33"/>
      <c r="M21" s="33"/>
      <c r="N21" s="33"/>
      <c r="O21" s="33"/>
      <c r="P21" s="33"/>
      <c r="Q21" s="6"/>
      <c r="R21" s="20"/>
      <c r="S21" s="2"/>
      <c r="T21" s="2"/>
      <c r="U21" s="2"/>
      <c r="V21" s="2"/>
      <c r="W21" s="2"/>
      <c r="X21" s="2"/>
      <c r="Y21" s="2"/>
      <c r="Z21" s="2"/>
      <c r="AA21" s="2"/>
      <c r="AB21" s="2"/>
    </row>
    <row r="22" ht="4.5" customHeight="1">
      <c r="A22" s="14"/>
      <c r="B22" s="2"/>
      <c r="C22" s="2"/>
      <c r="D22" s="2"/>
      <c r="E22" s="2"/>
      <c r="F22" s="2"/>
      <c r="G22" s="2"/>
      <c r="H22" s="2"/>
      <c r="I22" s="2"/>
      <c r="J22" s="2"/>
      <c r="K22" s="2"/>
      <c r="L22" s="2"/>
      <c r="M22" s="2"/>
      <c r="N22" s="2"/>
      <c r="O22" s="2"/>
      <c r="P22" s="6"/>
      <c r="Q22" s="6"/>
      <c r="R22" s="20"/>
      <c r="S22" s="2"/>
      <c r="T22" s="2"/>
      <c r="U22" s="2"/>
      <c r="V22" s="2"/>
      <c r="W22" s="2"/>
      <c r="X22" s="2"/>
      <c r="Y22" s="2"/>
      <c r="Z22" s="2"/>
      <c r="AA22" s="2"/>
      <c r="AB22" s="2"/>
    </row>
    <row r="23" ht="13.5" customHeight="1">
      <c r="A23" s="14"/>
      <c r="B23" s="2"/>
      <c r="C23" s="2" t="s">
        <v>19</v>
      </c>
      <c r="D23" s="2"/>
      <c r="E23" s="18"/>
      <c r="F23" s="18"/>
      <c r="G23" s="18"/>
      <c r="H23" s="18"/>
      <c r="I23" s="18"/>
      <c r="J23" s="18"/>
      <c r="K23" s="18"/>
      <c r="L23" s="18"/>
      <c r="M23" s="18"/>
      <c r="N23" s="18"/>
      <c r="O23" s="2"/>
      <c r="P23" s="205">
        <f>IDE!N23</f>
        <v>127</v>
      </c>
      <c r="Q23" s="6"/>
      <c r="R23" s="20"/>
      <c r="S23" s="2"/>
      <c r="T23" s="2"/>
      <c r="U23" s="2"/>
      <c r="V23" s="2"/>
      <c r="W23" s="2"/>
      <c r="X23" s="2"/>
      <c r="Y23" s="2"/>
      <c r="Z23" s="2"/>
      <c r="AA23" s="2"/>
      <c r="AB23" s="2"/>
    </row>
    <row r="24" ht="4.5" customHeight="1">
      <c r="A24" s="14"/>
      <c r="B24" s="2"/>
      <c r="C24" s="2"/>
      <c r="D24" s="2"/>
      <c r="E24" s="2"/>
      <c r="F24" s="2"/>
      <c r="G24" s="2"/>
      <c r="H24" s="2"/>
      <c r="I24" s="2"/>
      <c r="J24" s="2"/>
      <c r="K24" s="2"/>
      <c r="L24" s="2"/>
      <c r="M24" s="2"/>
      <c r="N24" s="2"/>
      <c r="O24" s="2"/>
      <c r="P24" s="6"/>
      <c r="Q24" s="6"/>
      <c r="R24" s="20"/>
      <c r="S24" s="2"/>
      <c r="T24" s="2"/>
      <c r="U24" s="2"/>
      <c r="V24" s="2"/>
      <c r="W24" s="2"/>
      <c r="X24" s="2"/>
      <c r="Y24" s="2"/>
      <c r="Z24" s="2"/>
      <c r="AA24" s="2"/>
      <c r="AB24" s="2"/>
    </row>
    <row r="25" ht="13.5" customHeight="1">
      <c r="A25" s="14"/>
      <c r="B25" s="2"/>
      <c r="C25" s="2" t="s">
        <v>4</v>
      </c>
      <c r="D25" s="2"/>
      <c r="E25" s="18"/>
      <c r="F25" s="18"/>
      <c r="G25" s="18"/>
      <c r="H25" s="18"/>
      <c r="I25" s="18"/>
      <c r="J25" s="18"/>
      <c r="K25" s="18"/>
      <c r="L25" s="18"/>
      <c r="M25" s="18"/>
      <c r="N25" s="18"/>
      <c r="O25" s="2"/>
      <c r="P25" s="205" t="str">
        <f>IDE!N25</f>
        <v/>
      </c>
      <c r="Q25" s="6"/>
      <c r="R25" s="20"/>
      <c r="S25" s="2"/>
      <c r="T25" s="2"/>
      <c r="U25" s="2"/>
      <c r="V25" s="2"/>
      <c r="W25" s="2"/>
      <c r="X25" s="2"/>
      <c r="Y25" s="2"/>
      <c r="Z25" s="2"/>
      <c r="AA25" s="2"/>
      <c r="AB25" s="2"/>
    </row>
    <row r="26" ht="4.5" customHeight="1">
      <c r="A26" s="14"/>
      <c r="B26" s="2"/>
      <c r="C26" s="2"/>
      <c r="D26" s="2"/>
      <c r="E26" s="2"/>
      <c r="F26" s="2"/>
      <c r="G26" s="2"/>
      <c r="H26" s="2"/>
      <c r="I26" s="2"/>
      <c r="J26" s="2"/>
      <c r="K26" s="2"/>
      <c r="L26" s="2"/>
      <c r="M26" s="2"/>
      <c r="N26" s="2"/>
      <c r="O26" s="2"/>
      <c r="P26" s="6"/>
      <c r="Q26" s="6"/>
      <c r="R26" s="20"/>
      <c r="S26" s="2"/>
      <c r="T26" s="2"/>
      <c r="U26" s="2"/>
      <c r="V26" s="2"/>
      <c r="W26" s="2"/>
      <c r="X26" s="2"/>
      <c r="Y26" s="2"/>
      <c r="Z26" s="2"/>
      <c r="AA26" s="2"/>
      <c r="AB26" s="2"/>
    </row>
    <row r="27" ht="12.75" customHeight="1">
      <c r="A27" s="14"/>
      <c r="B27" s="2"/>
      <c r="C27" s="2" t="s">
        <v>274</v>
      </c>
      <c r="D27" s="2"/>
      <c r="E27" s="18"/>
      <c r="F27" s="18"/>
      <c r="G27" s="18"/>
      <c r="H27" s="18"/>
      <c r="I27" s="18"/>
      <c r="J27" s="18"/>
      <c r="K27" s="18"/>
      <c r="L27" s="18"/>
      <c r="M27" s="18"/>
      <c r="N27" s="18"/>
      <c r="O27" s="2"/>
      <c r="P27" s="205" t="str">
        <f>IDE!F27</f>
        <v>Kafr Nima ,historic center , al-njma - basin 11</v>
      </c>
      <c r="Q27" s="6"/>
      <c r="R27" s="20"/>
      <c r="S27" s="2"/>
      <c r="T27" s="2"/>
      <c r="U27" s="2"/>
      <c r="V27" s="2"/>
      <c r="W27" s="2"/>
      <c r="X27" s="2"/>
      <c r="Y27" s="2"/>
      <c r="Z27" s="2"/>
      <c r="AA27" s="2"/>
      <c r="AB27" s="2"/>
    </row>
    <row r="28" ht="4.5" customHeight="1">
      <c r="A28" s="26"/>
      <c r="B28" s="18"/>
      <c r="C28" s="18"/>
      <c r="D28" s="18"/>
      <c r="E28" s="18"/>
      <c r="F28" s="18"/>
      <c r="G28" s="18"/>
      <c r="H28" s="18"/>
      <c r="I28" s="18"/>
      <c r="J28" s="18"/>
      <c r="K28" s="18"/>
      <c r="L28" s="18"/>
      <c r="M28" s="18"/>
      <c r="N28" s="18"/>
      <c r="O28" s="18"/>
      <c r="P28" s="27"/>
      <c r="Q28" s="27"/>
      <c r="R28" s="28"/>
      <c r="S28" s="2"/>
      <c r="T28" s="2"/>
      <c r="U28" s="2"/>
      <c r="V28" s="2"/>
      <c r="W28" s="2"/>
      <c r="X28" s="2"/>
      <c r="Y28" s="2"/>
      <c r="Z28" s="2"/>
      <c r="AA28" s="2"/>
      <c r="AB28" s="2"/>
    </row>
    <row r="29" ht="9.75" customHeight="1">
      <c r="A29" s="2"/>
      <c r="B29" s="2"/>
      <c r="C29" s="2"/>
      <c r="D29" s="2"/>
      <c r="E29" s="2"/>
      <c r="F29" s="2"/>
      <c r="G29" s="2"/>
      <c r="H29" s="2"/>
      <c r="I29" s="2"/>
      <c r="J29" s="2"/>
      <c r="K29" s="2"/>
      <c r="L29" s="2"/>
      <c r="M29" s="2"/>
      <c r="N29" s="2"/>
      <c r="O29" s="2"/>
      <c r="P29" s="6"/>
      <c r="Q29" s="6"/>
      <c r="R29" s="2"/>
      <c r="S29" s="2"/>
      <c r="T29" s="2"/>
      <c r="U29" s="2"/>
      <c r="V29" s="2"/>
      <c r="W29" s="2"/>
      <c r="X29" s="2"/>
      <c r="Y29" s="2"/>
      <c r="Z29" s="2"/>
      <c r="AA29" s="2"/>
      <c r="AB29" s="2"/>
    </row>
    <row r="30" ht="13.5" customHeight="1">
      <c r="A30" s="5" t="s">
        <v>22</v>
      </c>
      <c r="B30" s="5"/>
      <c r="C30" s="5"/>
      <c r="D30" s="2"/>
      <c r="E30" s="2"/>
      <c r="F30" s="2"/>
      <c r="G30" s="2"/>
      <c r="H30" s="2"/>
      <c r="I30" s="2"/>
      <c r="J30" s="2"/>
      <c r="K30" s="2"/>
      <c r="L30" s="2"/>
      <c r="M30" s="2"/>
      <c r="N30" s="2"/>
      <c r="O30" s="2"/>
      <c r="P30" s="2"/>
      <c r="Q30" s="6"/>
      <c r="R30" s="2"/>
      <c r="S30" s="2"/>
      <c r="T30" s="2"/>
      <c r="U30" s="2"/>
      <c r="V30" s="2"/>
      <c r="W30" s="2"/>
      <c r="X30" s="2"/>
      <c r="Y30" s="2"/>
      <c r="Z30" s="2"/>
      <c r="AA30" s="2"/>
      <c r="AB30" s="2"/>
    </row>
    <row r="31" ht="2.25" customHeight="1">
      <c r="A31" s="2"/>
      <c r="B31" s="2"/>
      <c r="C31" s="2"/>
      <c r="D31" s="2"/>
      <c r="E31" s="2"/>
      <c r="F31" s="2"/>
      <c r="G31" s="2"/>
      <c r="H31" s="2"/>
      <c r="I31" s="2"/>
      <c r="J31" s="2"/>
      <c r="K31" s="2"/>
      <c r="L31" s="2"/>
      <c r="M31" s="2"/>
      <c r="N31" s="2"/>
      <c r="O31" s="6"/>
      <c r="P31" s="2"/>
      <c r="Q31" s="6"/>
      <c r="R31" s="2"/>
      <c r="S31" s="2"/>
      <c r="T31" s="2"/>
      <c r="U31" s="2"/>
      <c r="V31" s="2"/>
      <c r="W31" s="2"/>
      <c r="X31" s="2"/>
      <c r="Y31" s="2"/>
      <c r="Z31" s="2"/>
      <c r="AA31" s="2"/>
      <c r="AB31" s="2"/>
    </row>
    <row r="32" ht="4.5" customHeight="1">
      <c r="A32" s="9"/>
      <c r="B32" s="10"/>
      <c r="C32" s="10"/>
      <c r="D32" s="10"/>
      <c r="E32" s="10"/>
      <c r="F32" s="10"/>
      <c r="G32" s="10"/>
      <c r="H32" s="10"/>
      <c r="I32" s="10"/>
      <c r="J32" s="10"/>
      <c r="K32" s="10"/>
      <c r="L32" s="10"/>
      <c r="M32" s="10"/>
      <c r="N32" s="10"/>
      <c r="O32" s="12"/>
      <c r="P32" s="10"/>
      <c r="Q32" s="12"/>
      <c r="R32" s="13"/>
      <c r="S32" s="2"/>
      <c r="T32" s="2"/>
      <c r="U32" s="2"/>
      <c r="V32" s="2"/>
      <c r="W32" s="2"/>
      <c r="X32" s="2"/>
      <c r="Y32" s="2"/>
      <c r="Z32" s="2"/>
      <c r="AA32" s="2"/>
      <c r="AB32" s="2"/>
    </row>
    <row r="33" ht="13.5" customHeight="1">
      <c r="A33" s="14"/>
      <c r="B33" s="2"/>
      <c r="C33" s="22" t="s">
        <v>275</v>
      </c>
      <c r="D33" s="2"/>
      <c r="E33" s="2"/>
      <c r="F33" s="2"/>
      <c r="G33" s="2"/>
      <c r="H33" s="2"/>
      <c r="I33" s="2"/>
      <c r="J33" s="2"/>
      <c r="K33" s="2"/>
      <c r="L33" s="2"/>
      <c r="M33" s="2"/>
      <c r="N33" s="2"/>
      <c r="O33" s="6"/>
      <c r="P33" s="210">
        <f>IDE!N49</f>
        <v>1917</v>
      </c>
      <c r="Q33" s="6"/>
      <c r="R33" s="20"/>
      <c r="S33" s="2"/>
      <c r="T33" s="2"/>
      <c r="U33" s="2"/>
      <c r="V33" s="2"/>
      <c r="W33" s="2"/>
      <c r="X33" s="2"/>
      <c r="Y33" s="2"/>
      <c r="Z33" s="2"/>
      <c r="AA33" s="2"/>
      <c r="AB33" s="2"/>
    </row>
    <row r="34" ht="4.5" customHeight="1">
      <c r="A34" s="14"/>
      <c r="B34" s="2"/>
      <c r="C34" s="2"/>
      <c r="D34" s="2"/>
      <c r="E34" s="2"/>
      <c r="F34" s="2"/>
      <c r="G34" s="2"/>
      <c r="H34" s="2"/>
      <c r="I34" s="2"/>
      <c r="J34" s="2"/>
      <c r="K34" s="2"/>
      <c r="L34" s="2"/>
      <c r="M34" s="2"/>
      <c r="N34" s="2"/>
      <c r="O34" s="6"/>
      <c r="P34" s="10"/>
      <c r="Q34" s="6"/>
      <c r="R34" s="20"/>
      <c r="S34" s="2"/>
      <c r="T34" s="2"/>
      <c r="U34" s="2"/>
      <c r="V34" s="2"/>
      <c r="W34" s="2"/>
      <c r="X34" s="2"/>
      <c r="Y34" s="2"/>
      <c r="Z34" s="2"/>
      <c r="AA34" s="2"/>
      <c r="AB34" s="2"/>
    </row>
    <row r="35" ht="13.5" customHeight="1">
      <c r="A35" s="14"/>
      <c r="B35" s="2"/>
      <c r="C35" s="22" t="s">
        <v>276</v>
      </c>
      <c r="D35" s="22"/>
      <c r="E35" s="18" t="str">
        <f>IDE!F33</f>
        <v>Residantial </v>
      </c>
      <c r="F35" s="74"/>
      <c r="G35" s="74"/>
      <c r="H35" s="74"/>
      <c r="I35" s="74"/>
      <c r="J35" s="74"/>
      <c r="K35" s="74"/>
      <c r="L35" s="74"/>
      <c r="M35" s="74"/>
      <c r="N35" s="74"/>
      <c r="O35" s="2"/>
      <c r="P35" s="205" t="str">
        <f>IDE!N33</f>
        <v>Compound</v>
      </c>
      <c r="Q35" s="6"/>
      <c r="R35" s="20"/>
      <c r="S35" s="2"/>
      <c r="T35" s="2"/>
      <c r="U35" s="2"/>
      <c r="V35" s="2"/>
      <c r="W35" s="2"/>
      <c r="X35" s="2"/>
      <c r="Y35" s="2"/>
      <c r="Z35" s="2"/>
      <c r="AA35" s="2"/>
      <c r="AB35" s="2"/>
    </row>
    <row r="36" ht="3.75" customHeight="1">
      <c r="A36" s="14"/>
      <c r="B36" s="2"/>
      <c r="C36" s="2"/>
      <c r="D36" s="2"/>
      <c r="E36" s="2"/>
      <c r="F36" s="2"/>
      <c r="G36" s="2"/>
      <c r="H36" s="2"/>
      <c r="I36" s="2"/>
      <c r="J36" s="2"/>
      <c r="K36" s="2"/>
      <c r="L36" s="2"/>
      <c r="M36" s="2"/>
      <c r="N36" s="2"/>
      <c r="O36" s="2"/>
      <c r="P36" s="2"/>
      <c r="Q36" s="6"/>
      <c r="R36" s="20"/>
      <c r="S36" s="2"/>
      <c r="T36" s="2"/>
      <c r="U36" s="2"/>
      <c r="V36" s="2"/>
      <c r="W36" s="2"/>
      <c r="X36" s="2"/>
      <c r="Y36" s="2"/>
      <c r="Z36" s="2"/>
      <c r="AA36" s="2"/>
      <c r="AB36" s="2"/>
    </row>
    <row r="37" ht="13.5" customHeight="1">
      <c r="A37" s="14"/>
      <c r="B37" s="2"/>
      <c r="C37" s="22" t="str">
        <f>IDE!B35</f>
        <v># People living in</v>
      </c>
      <c r="D37" s="22"/>
      <c r="E37" s="211">
        <f>IDE!F35</f>
        <v>0</v>
      </c>
      <c r="F37" s="18"/>
      <c r="G37" s="18"/>
      <c r="H37" s="18"/>
      <c r="I37" s="18"/>
      <c r="J37" s="18"/>
      <c r="K37" s="18" t="s">
        <v>277</v>
      </c>
      <c r="L37" s="18"/>
      <c r="M37" s="18"/>
      <c r="N37" s="18"/>
      <c r="O37" s="2"/>
      <c r="P37" s="205" t="str">
        <f>IDE!N35</f>
        <v>Private</v>
      </c>
      <c r="Q37" s="6"/>
      <c r="R37" s="20"/>
      <c r="S37" s="2"/>
      <c r="T37" s="2"/>
      <c r="U37" s="2"/>
      <c r="V37" s="2"/>
      <c r="W37" s="2"/>
      <c r="X37" s="2"/>
      <c r="Y37" s="2"/>
      <c r="Z37" s="2"/>
      <c r="AA37" s="2"/>
      <c r="AB37" s="2"/>
    </row>
    <row r="38" ht="6.0" customHeight="1">
      <c r="A38" s="14"/>
      <c r="B38" s="2"/>
      <c r="C38" s="22"/>
      <c r="D38" s="22"/>
      <c r="E38" s="2"/>
      <c r="F38" s="2"/>
      <c r="G38" s="2"/>
      <c r="H38" s="2"/>
      <c r="I38" s="2"/>
      <c r="J38" s="2"/>
      <c r="K38" s="2"/>
      <c r="L38" s="2"/>
      <c r="M38" s="2"/>
      <c r="N38" s="2"/>
      <c r="O38" s="2"/>
      <c r="P38" s="6"/>
      <c r="Q38" s="6"/>
      <c r="R38" s="20"/>
      <c r="S38" s="2"/>
      <c r="T38" s="2"/>
      <c r="U38" s="2"/>
      <c r="V38" s="2"/>
      <c r="W38" s="2"/>
      <c r="X38" s="2"/>
      <c r="Y38" s="2"/>
      <c r="Z38" s="2"/>
      <c r="AA38" s="2"/>
      <c r="AB38" s="2"/>
    </row>
    <row r="39" ht="13.5" customHeight="1">
      <c r="A39" s="14"/>
      <c r="B39" s="2"/>
      <c r="C39" s="22" t="str">
        <f>IDE!B65</f>
        <v>Number of floors</v>
      </c>
      <c r="D39" s="22"/>
      <c r="E39" s="212">
        <f>IDE!F65</f>
        <v>2</v>
      </c>
      <c r="F39" s="2"/>
      <c r="G39" s="2"/>
      <c r="H39" s="2"/>
      <c r="I39" s="2"/>
      <c r="J39" s="2"/>
      <c r="K39" s="2"/>
      <c r="L39" s="2"/>
      <c r="M39" s="2"/>
      <c r="N39" s="2"/>
      <c r="O39" s="2"/>
      <c r="P39" s="213"/>
      <c r="Q39" s="6"/>
      <c r="R39" s="20"/>
      <c r="S39" s="2"/>
      <c r="T39" s="2"/>
      <c r="U39" s="2"/>
      <c r="V39" s="2"/>
      <c r="W39" s="2"/>
      <c r="X39" s="2"/>
      <c r="Y39" s="2"/>
      <c r="Z39" s="2"/>
      <c r="AA39" s="2"/>
      <c r="AB39" s="2"/>
    </row>
    <row r="40" ht="4.5" customHeight="1">
      <c r="A40" s="14"/>
      <c r="B40" s="2"/>
      <c r="C40" s="2"/>
      <c r="D40" s="2"/>
      <c r="E40" s="2"/>
      <c r="F40" s="2"/>
      <c r="G40" s="2"/>
      <c r="H40" s="2"/>
      <c r="I40" s="2"/>
      <c r="J40" s="2"/>
      <c r="K40" s="2"/>
      <c r="L40" s="2"/>
      <c r="M40" s="2"/>
      <c r="N40" s="2"/>
      <c r="O40" s="2"/>
      <c r="P40" s="2"/>
      <c r="Q40" s="6"/>
      <c r="R40" s="20"/>
      <c r="S40" s="2"/>
      <c r="T40" s="2"/>
      <c r="U40" s="2"/>
      <c r="V40" s="2"/>
      <c r="W40" s="2"/>
      <c r="X40" s="2"/>
      <c r="Y40" s="2"/>
      <c r="Z40" s="2"/>
      <c r="AA40" s="2"/>
      <c r="AB40" s="2"/>
    </row>
    <row r="41" ht="13.5" customHeight="1">
      <c r="A41" s="14"/>
      <c r="B41" s="2"/>
      <c r="C41" s="22" t="s">
        <v>278</v>
      </c>
      <c r="D41" s="22"/>
      <c r="E41" s="108"/>
      <c r="F41" s="18"/>
      <c r="G41" s="18"/>
      <c r="H41" s="18"/>
      <c r="I41" s="18"/>
      <c r="J41" s="2"/>
      <c r="K41" s="2" t="s">
        <v>40</v>
      </c>
      <c r="L41" s="18"/>
      <c r="M41" s="18"/>
      <c r="N41" s="18"/>
      <c r="O41" s="2"/>
      <c r="P41" s="205" t="str">
        <f>IDE!N37</f>
        <v>No use</v>
      </c>
      <c r="Q41" s="6"/>
      <c r="R41" s="20"/>
      <c r="S41" s="2"/>
      <c r="T41" s="2"/>
      <c r="U41" s="2"/>
      <c r="V41" s="2"/>
      <c r="W41" s="2"/>
      <c r="X41" s="2"/>
      <c r="Y41" s="2"/>
      <c r="Z41" s="2"/>
      <c r="AA41" s="2"/>
      <c r="AB41" s="2"/>
    </row>
    <row r="42" ht="4.5" customHeight="1">
      <c r="A42" s="14"/>
      <c r="B42" s="2"/>
      <c r="C42" s="2"/>
      <c r="D42" s="2"/>
      <c r="E42" s="2"/>
      <c r="F42" s="2"/>
      <c r="G42" s="2"/>
      <c r="H42" s="2"/>
      <c r="I42" s="2"/>
      <c r="J42" s="2"/>
      <c r="K42" s="2"/>
      <c r="L42" s="2"/>
      <c r="M42" s="2"/>
      <c r="N42" s="2"/>
      <c r="O42" s="2"/>
      <c r="P42" s="2"/>
      <c r="Q42" s="6"/>
      <c r="R42" s="20"/>
      <c r="S42" s="2"/>
      <c r="T42" s="2"/>
      <c r="U42" s="2"/>
      <c r="V42" s="2"/>
      <c r="W42" s="2"/>
      <c r="X42" s="2"/>
      <c r="Y42" s="2"/>
      <c r="Z42" s="2"/>
      <c r="AA42" s="2"/>
      <c r="AB42" s="2"/>
    </row>
    <row r="43" ht="13.5" customHeight="1">
      <c r="A43" s="14"/>
      <c r="B43" s="2"/>
      <c r="C43" s="2"/>
      <c r="D43" s="2"/>
      <c r="E43" s="2"/>
      <c r="F43" s="2"/>
      <c r="G43" s="2"/>
      <c r="H43" s="2"/>
      <c r="I43" s="2"/>
      <c r="J43" s="2"/>
      <c r="K43" s="2" t="s">
        <v>46</v>
      </c>
      <c r="L43" s="18"/>
      <c r="M43" s="18"/>
      <c r="N43" s="18"/>
      <c r="O43" s="2"/>
      <c r="P43" s="205" t="str">
        <f>IDE!N39</f>
        <v>No use</v>
      </c>
      <c r="Q43" s="6"/>
      <c r="R43" s="20"/>
      <c r="S43" s="2"/>
      <c r="T43" s="2"/>
      <c r="U43" s="2"/>
      <c r="V43" s="2"/>
      <c r="W43" s="2"/>
      <c r="X43" s="2"/>
      <c r="Y43" s="2"/>
      <c r="Z43" s="2"/>
      <c r="AA43" s="2"/>
      <c r="AB43" s="2"/>
    </row>
    <row r="44" ht="4.5" customHeight="1">
      <c r="A44" s="14"/>
      <c r="B44" s="2"/>
      <c r="C44" s="2"/>
      <c r="D44" s="2"/>
      <c r="E44" s="2"/>
      <c r="F44" s="2"/>
      <c r="G44" s="2"/>
      <c r="H44" s="2"/>
      <c r="I44" s="2"/>
      <c r="J44" s="2"/>
      <c r="K44" s="2"/>
      <c r="L44" s="2"/>
      <c r="M44" s="2"/>
      <c r="N44" s="2"/>
      <c r="O44" s="2"/>
      <c r="P44" s="2"/>
      <c r="Q44" s="6"/>
      <c r="R44" s="20"/>
      <c r="S44" s="2"/>
      <c r="T44" s="2"/>
      <c r="U44" s="2"/>
      <c r="V44" s="2"/>
      <c r="W44" s="2"/>
      <c r="X44" s="2"/>
      <c r="Y44" s="2"/>
      <c r="Z44" s="2"/>
      <c r="AA44" s="2"/>
      <c r="AB44" s="2"/>
    </row>
    <row r="45" ht="13.5" customHeight="1">
      <c r="A45" s="14"/>
      <c r="B45" s="2"/>
      <c r="C45" s="2"/>
      <c r="D45" s="2"/>
      <c r="E45" s="2"/>
      <c r="F45" s="2"/>
      <c r="G45" s="2"/>
      <c r="H45" s="2"/>
      <c r="I45" s="2"/>
      <c r="J45" s="2"/>
      <c r="K45" s="2" t="s">
        <v>279</v>
      </c>
      <c r="L45" s="18"/>
      <c r="M45" s="18"/>
      <c r="N45" s="18"/>
      <c r="O45" s="2"/>
      <c r="P45" s="205" t="str">
        <f>IDE!N41</f>
        <v/>
      </c>
      <c r="Q45" s="6"/>
      <c r="R45" s="20"/>
      <c r="S45" s="2"/>
      <c r="T45" s="2"/>
      <c r="U45" s="2"/>
      <c r="V45" s="2"/>
      <c r="W45" s="2"/>
      <c r="X45" s="2"/>
      <c r="Y45" s="2"/>
      <c r="Z45" s="2"/>
      <c r="AA45" s="2"/>
      <c r="AB45" s="2"/>
    </row>
    <row r="46" ht="4.5" customHeight="1">
      <c r="A46" s="14"/>
      <c r="B46" s="2"/>
      <c r="C46" s="2"/>
      <c r="D46" s="2"/>
      <c r="E46" s="2"/>
      <c r="F46" s="2"/>
      <c r="G46" s="2"/>
      <c r="H46" s="2"/>
      <c r="I46" s="2"/>
      <c r="J46" s="2"/>
      <c r="K46" s="2"/>
      <c r="L46" s="2"/>
      <c r="M46" s="2"/>
      <c r="N46" s="2"/>
      <c r="O46" s="2"/>
      <c r="P46" s="2"/>
      <c r="Q46" s="6"/>
      <c r="R46" s="20"/>
      <c r="S46" s="2"/>
      <c r="T46" s="2"/>
      <c r="U46" s="2"/>
      <c r="V46" s="2"/>
      <c r="W46" s="2"/>
      <c r="X46" s="2"/>
      <c r="Y46" s="2"/>
      <c r="Z46" s="2"/>
      <c r="AA46" s="2"/>
      <c r="AB46" s="2"/>
    </row>
    <row r="47" ht="13.5" customHeight="1">
      <c r="A47" s="14"/>
      <c r="B47" s="2"/>
      <c r="C47" s="2"/>
      <c r="D47" s="2"/>
      <c r="E47" s="2"/>
      <c r="F47" s="2"/>
      <c r="G47" s="2"/>
      <c r="H47" s="2"/>
      <c r="I47" s="2"/>
      <c r="J47" s="2"/>
      <c r="K47" s="2" t="s">
        <v>280</v>
      </c>
      <c r="L47" s="18"/>
      <c r="M47" s="18"/>
      <c r="N47" s="18"/>
      <c r="O47" s="2"/>
      <c r="P47" s="205" t="str">
        <f>IDE!N43</f>
        <v/>
      </c>
      <c r="Q47" s="6"/>
      <c r="R47" s="20"/>
      <c r="S47" s="2"/>
      <c r="T47" s="2"/>
      <c r="U47" s="2"/>
      <c r="V47" s="2"/>
      <c r="W47" s="2"/>
      <c r="X47" s="2"/>
      <c r="Y47" s="2"/>
      <c r="Z47" s="2"/>
      <c r="AA47" s="2"/>
      <c r="AB47" s="2"/>
    </row>
    <row r="48" ht="4.5" customHeight="1">
      <c r="A48" s="26"/>
      <c r="B48" s="18"/>
      <c r="C48" s="18"/>
      <c r="D48" s="18"/>
      <c r="E48" s="18"/>
      <c r="F48" s="18"/>
      <c r="G48" s="18"/>
      <c r="H48" s="18"/>
      <c r="I48" s="18"/>
      <c r="J48" s="18"/>
      <c r="K48" s="18"/>
      <c r="L48" s="18"/>
      <c r="M48" s="18"/>
      <c r="N48" s="18"/>
      <c r="O48" s="27"/>
      <c r="P48" s="18"/>
      <c r="Q48" s="27"/>
      <c r="R48" s="28"/>
      <c r="S48" s="2"/>
      <c r="T48" s="2"/>
      <c r="U48" s="2"/>
      <c r="V48" s="2"/>
      <c r="W48" s="2"/>
      <c r="X48" s="2"/>
      <c r="Y48" s="2"/>
      <c r="Z48" s="2"/>
      <c r="AA48" s="2"/>
      <c r="AB48" s="2"/>
    </row>
    <row r="49" ht="9.75" customHeight="1">
      <c r="A49" s="5"/>
      <c r="B49" s="5"/>
      <c r="C49" s="2"/>
      <c r="D49" s="2"/>
      <c r="E49" s="2"/>
      <c r="F49" s="2"/>
      <c r="G49" s="2"/>
      <c r="H49" s="2"/>
      <c r="I49" s="2"/>
      <c r="J49" s="2"/>
      <c r="K49" s="2"/>
      <c r="L49" s="2"/>
      <c r="M49" s="2"/>
      <c r="N49" s="2"/>
      <c r="O49" s="2"/>
      <c r="P49" s="6"/>
      <c r="Q49" s="6"/>
      <c r="R49" s="2"/>
      <c r="S49" s="2"/>
      <c r="T49" s="2"/>
      <c r="U49" s="2"/>
      <c r="V49" s="2"/>
      <c r="W49" s="2"/>
      <c r="X49" s="2"/>
      <c r="Y49" s="2"/>
      <c r="Z49" s="2"/>
      <c r="AA49" s="2"/>
      <c r="AB49" s="2"/>
    </row>
    <row r="50" ht="12.75" customHeight="1">
      <c r="A50" s="5" t="s">
        <v>281</v>
      </c>
      <c r="B50" s="5"/>
      <c r="C50" s="2"/>
      <c r="D50" s="2"/>
      <c r="E50" s="2"/>
      <c r="F50" s="2"/>
      <c r="G50" s="2"/>
      <c r="H50" s="2"/>
      <c r="I50" s="2"/>
      <c r="J50" s="2"/>
      <c r="K50" s="2"/>
      <c r="L50" s="2"/>
      <c r="M50" s="2"/>
      <c r="N50" s="2"/>
      <c r="O50" s="2"/>
      <c r="P50" s="6"/>
      <c r="Q50" s="6"/>
      <c r="R50" s="2"/>
      <c r="S50" s="2"/>
      <c r="T50" s="2"/>
      <c r="U50" s="2"/>
      <c r="V50" s="2"/>
      <c r="W50" s="2"/>
      <c r="X50" s="2"/>
      <c r="Y50" s="2"/>
      <c r="Z50" s="2"/>
      <c r="AA50" s="2"/>
      <c r="AB50" s="2"/>
    </row>
    <row r="51" ht="2.25" customHeight="1">
      <c r="A51" s="2"/>
      <c r="B51" s="2"/>
      <c r="C51" s="2"/>
      <c r="D51" s="2"/>
      <c r="E51" s="2"/>
      <c r="F51" s="2"/>
      <c r="G51" s="2"/>
      <c r="H51" s="2"/>
      <c r="I51" s="2"/>
      <c r="J51" s="2"/>
      <c r="K51" s="2"/>
      <c r="L51" s="2"/>
      <c r="M51" s="2"/>
      <c r="N51" s="2"/>
      <c r="O51" s="2"/>
      <c r="P51" s="6"/>
      <c r="Q51" s="6"/>
      <c r="R51" s="2"/>
      <c r="S51" s="2"/>
      <c r="T51" s="2"/>
      <c r="U51" s="2"/>
      <c r="V51" s="2"/>
      <c r="W51" s="2"/>
      <c r="X51" s="2"/>
      <c r="Y51" s="2"/>
      <c r="Z51" s="2"/>
      <c r="AA51" s="2"/>
      <c r="AB51" s="2"/>
    </row>
    <row r="52" ht="4.5" customHeight="1">
      <c r="A52" s="9"/>
      <c r="B52" s="10"/>
      <c r="C52" s="214"/>
      <c r="D52" s="10"/>
      <c r="E52" s="92"/>
      <c r="F52" s="10"/>
      <c r="G52" s="10"/>
      <c r="H52" s="10"/>
      <c r="I52" s="10"/>
      <c r="J52" s="10"/>
      <c r="K52" s="10"/>
      <c r="L52" s="10"/>
      <c r="M52" s="10"/>
      <c r="N52" s="10"/>
      <c r="O52" s="10"/>
      <c r="P52" s="12"/>
      <c r="Q52" s="12"/>
      <c r="R52" s="13"/>
      <c r="S52" s="2"/>
      <c r="T52" s="2"/>
      <c r="U52" s="2"/>
      <c r="V52" s="2"/>
      <c r="W52" s="2"/>
      <c r="X52" s="2"/>
      <c r="Y52" s="2"/>
      <c r="Z52" s="2"/>
      <c r="AA52" s="2"/>
      <c r="AB52" s="2"/>
    </row>
    <row r="53" ht="4.5" customHeight="1">
      <c r="A53" s="14"/>
      <c r="B53" s="9"/>
      <c r="C53" s="214"/>
      <c r="D53" s="10"/>
      <c r="E53" s="92"/>
      <c r="F53" s="10"/>
      <c r="G53" s="10"/>
      <c r="H53" s="10"/>
      <c r="I53" s="10"/>
      <c r="J53" s="10"/>
      <c r="K53" s="10"/>
      <c r="L53" s="10"/>
      <c r="M53" s="10"/>
      <c r="N53" s="10"/>
      <c r="O53" s="10"/>
      <c r="P53" s="12"/>
      <c r="Q53" s="215"/>
      <c r="R53" s="20"/>
      <c r="S53" s="2"/>
      <c r="T53" s="2"/>
      <c r="U53" s="2"/>
      <c r="V53" s="2"/>
      <c r="W53" s="2"/>
      <c r="X53" s="2"/>
      <c r="Y53" s="2"/>
      <c r="Z53" s="2"/>
      <c r="AA53" s="2"/>
      <c r="AB53" s="2"/>
    </row>
    <row r="54" ht="4.5" customHeight="1">
      <c r="A54" s="14"/>
      <c r="B54" s="9"/>
      <c r="C54" s="10"/>
      <c r="D54" s="10"/>
      <c r="E54" s="10"/>
      <c r="F54" s="10"/>
      <c r="G54" s="10"/>
      <c r="H54" s="10"/>
      <c r="I54" s="10"/>
      <c r="J54" s="10"/>
      <c r="K54" s="10"/>
      <c r="L54" s="10"/>
      <c r="M54" s="10"/>
      <c r="N54" s="10"/>
      <c r="O54" s="10"/>
      <c r="P54" s="12"/>
      <c r="Q54" s="215"/>
      <c r="R54" s="20"/>
      <c r="S54" s="2"/>
      <c r="T54" s="2"/>
      <c r="U54" s="2"/>
      <c r="V54" s="2"/>
      <c r="W54" s="2"/>
      <c r="X54" s="2"/>
      <c r="Y54" s="2"/>
      <c r="Z54" s="2"/>
      <c r="AA54" s="2"/>
      <c r="AB54" s="2"/>
    </row>
    <row r="55" ht="13.5" customHeight="1">
      <c r="A55" s="14"/>
      <c r="B55" s="14"/>
      <c r="C55" s="80" t="s">
        <v>282</v>
      </c>
      <c r="D55" s="2"/>
      <c r="E55" s="216" t="str">
        <f>IF(T55&gt;=2,"high cultural",IF(T55&gt;=1,"cultural","-"))</f>
        <v>-</v>
      </c>
      <c r="F55" s="217"/>
      <c r="G55" s="2"/>
      <c r="H55" s="2"/>
      <c r="I55" s="118" t="str">
        <f>IF(IDE!N75="ide","1","0")</f>
        <v>0</v>
      </c>
      <c r="J55" s="2"/>
      <c r="K55" s="118" t="str">
        <f>IF(IDE!N77="art","1","0")</f>
        <v>0</v>
      </c>
      <c r="L55" s="2"/>
      <c r="M55" s="2"/>
      <c r="N55" s="118" t="str">
        <f>IF(IDE!N79="tec","1","0")</f>
        <v>0</v>
      </c>
      <c r="O55" s="2"/>
      <c r="P55" s="218" t="str">
        <f>IF(IDE!N81="rar","1","0")</f>
        <v>0</v>
      </c>
      <c r="Q55" s="190"/>
      <c r="R55" s="20"/>
      <c r="S55" s="2"/>
      <c r="T55" s="219">
        <f>I55+K55+N55</f>
        <v>0</v>
      </c>
      <c r="U55" s="2"/>
      <c r="V55" s="2"/>
      <c r="W55" s="2"/>
      <c r="X55" s="6"/>
      <c r="Y55" s="2"/>
      <c r="Z55" s="2"/>
      <c r="AA55" s="2"/>
      <c r="AB55" s="2"/>
    </row>
    <row r="56" ht="4.5" customHeight="1">
      <c r="A56" s="14"/>
      <c r="B56" s="14"/>
      <c r="C56" s="80"/>
      <c r="D56" s="2"/>
      <c r="E56" s="2"/>
      <c r="F56" s="2"/>
      <c r="G56" s="2"/>
      <c r="H56" s="2"/>
      <c r="I56" s="2"/>
      <c r="J56" s="2"/>
      <c r="K56" s="2"/>
      <c r="L56" s="2"/>
      <c r="M56" s="2"/>
      <c r="N56" s="2"/>
      <c r="O56" s="2"/>
      <c r="P56" s="6"/>
      <c r="Q56" s="190"/>
      <c r="R56" s="20"/>
      <c r="S56" s="2"/>
      <c r="T56" s="2"/>
      <c r="U56" s="2"/>
      <c r="V56" s="220"/>
      <c r="W56" s="2"/>
      <c r="X56" s="6"/>
      <c r="Y56" s="2"/>
      <c r="Z56" s="2"/>
      <c r="AA56" s="2"/>
      <c r="AB56" s="2"/>
    </row>
    <row r="57" ht="12.75" customHeight="1">
      <c r="A57" s="14"/>
      <c r="B57" s="14"/>
      <c r="C57" s="80"/>
      <c r="D57" s="2"/>
      <c r="E57" s="216" t="str">
        <f>IF(T57&gt;=2,"high social",IF(T57&gt;=1,"social","-"))</f>
        <v>-</v>
      </c>
      <c r="F57" s="212"/>
      <c r="G57" s="2"/>
      <c r="H57" s="2"/>
      <c r="I57" s="2"/>
      <c r="J57" s="2"/>
      <c r="K57" s="118" t="str">
        <f>IF(IDE!N83="Com","1","0")</f>
        <v>0</v>
      </c>
      <c r="L57" s="2"/>
      <c r="M57" s="2"/>
      <c r="N57" s="118" t="str">
        <f>IF(IDE!N85="Edu","1","0")</f>
        <v>0</v>
      </c>
      <c r="O57" s="2"/>
      <c r="P57" s="118" t="str">
        <f>IF(IDE!N87="Pol","1","0")</f>
        <v>0</v>
      </c>
      <c r="Q57" s="190"/>
      <c r="R57" s="20"/>
      <c r="S57" s="2"/>
      <c r="T57" s="219">
        <f>K57+N57+P57</f>
        <v>0</v>
      </c>
      <c r="U57" s="2"/>
      <c r="V57" s="2"/>
      <c r="W57" s="2"/>
      <c r="X57" s="2"/>
      <c r="Y57" s="2"/>
      <c r="Z57" s="2"/>
      <c r="AA57" s="2"/>
      <c r="AB57" s="2"/>
    </row>
    <row r="58" ht="4.5" customHeight="1">
      <c r="A58" s="14"/>
      <c r="B58" s="14"/>
      <c r="C58" s="80"/>
      <c r="D58" s="2"/>
      <c r="E58" s="2"/>
      <c r="F58" s="2"/>
      <c r="G58" s="2"/>
      <c r="H58" s="2"/>
      <c r="I58" s="2"/>
      <c r="J58" s="2"/>
      <c r="K58" s="2"/>
      <c r="L58" s="2"/>
      <c r="M58" s="2"/>
      <c r="N58" s="2"/>
      <c r="O58" s="2"/>
      <c r="P58" s="6"/>
      <c r="Q58" s="190"/>
      <c r="R58" s="20"/>
      <c r="S58" s="2"/>
      <c r="T58" s="2"/>
      <c r="U58" s="2"/>
      <c r="V58" s="220"/>
      <c r="W58" s="2"/>
      <c r="X58" s="6"/>
      <c r="Y58" s="2"/>
      <c r="Z58" s="2"/>
      <c r="AA58" s="2"/>
      <c r="AB58" s="2"/>
    </row>
    <row r="59" ht="12.75" customHeight="1">
      <c r="A59" s="14"/>
      <c r="B59" s="14"/>
      <c r="C59" s="80"/>
      <c r="D59" s="2"/>
      <c r="E59" s="216" t="str">
        <f>IF(T59&gt;=1,"economic","-")</f>
        <v>-</v>
      </c>
      <c r="F59" s="212"/>
      <c r="G59" s="2"/>
      <c r="H59" s="2"/>
      <c r="I59" s="2"/>
      <c r="J59" s="2"/>
      <c r="K59" s="2"/>
      <c r="L59" s="2"/>
      <c r="M59" s="2"/>
      <c r="N59" s="118" t="str">
        <f>IF(IDE!N89="Fun","1","0")</f>
        <v>0</v>
      </c>
      <c r="O59" s="2"/>
      <c r="P59" s="118" t="str">
        <f>IF(IDE!N91="Eco","1","0")</f>
        <v>0</v>
      </c>
      <c r="Q59" s="190"/>
      <c r="R59" s="20"/>
      <c r="S59" s="2"/>
      <c r="T59" s="219">
        <f>N59+P59</f>
        <v>0</v>
      </c>
      <c r="U59" s="2"/>
      <c r="V59" s="2"/>
      <c r="W59" s="2"/>
      <c r="X59" s="2"/>
      <c r="Y59" s="2"/>
      <c r="Z59" s="2"/>
      <c r="AA59" s="2"/>
      <c r="AB59" s="2"/>
    </row>
    <row r="60" ht="4.5" customHeight="1">
      <c r="A60" s="14"/>
      <c r="B60" s="26"/>
      <c r="C60" s="88"/>
      <c r="D60" s="18"/>
      <c r="E60" s="42"/>
      <c r="F60" s="18"/>
      <c r="G60" s="18"/>
      <c r="H60" s="18"/>
      <c r="I60" s="18"/>
      <c r="J60" s="18"/>
      <c r="K60" s="18"/>
      <c r="L60" s="18"/>
      <c r="M60" s="18"/>
      <c r="N60" s="18"/>
      <c r="O60" s="18"/>
      <c r="P60" s="27"/>
      <c r="Q60" s="221"/>
      <c r="R60" s="20"/>
      <c r="S60" s="2"/>
      <c r="T60" s="2"/>
      <c r="U60" s="2"/>
      <c r="V60" s="2"/>
      <c r="W60" s="2"/>
      <c r="X60" s="6" t="s">
        <v>283</v>
      </c>
      <c r="Y60" s="2"/>
      <c r="Z60" s="6" t="s">
        <v>284</v>
      </c>
      <c r="AA60" s="2"/>
      <c r="AB60" s="2"/>
    </row>
    <row r="61" ht="4.5" customHeight="1">
      <c r="A61" s="14"/>
      <c r="B61" s="2"/>
      <c r="C61" s="80"/>
      <c r="D61" s="2"/>
      <c r="E61" s="25"/>
      <c r="F61" s="2"/>
      <c r="G61" s="2"/>
      <c r="H61" s="2"/>
      <c r="I61" s="2"/>
      <c r="J61" s="2"/>
      <c r="K61" s="2"/>
      <c r="L61" s="2"/>
      <c r="M61" s="2"/>
      <c r="N61" s="2"/>
      <c r="O61" s="2"/>
      <c r="P61" s="6"/>
      <c r="Q61" s="6"/>
      <c r="R61" s="20"/>
      <c r="S61" s="2"/>
      <c r="T61" s="2"/>
      <c r="U61" s="2"/>
      <c r="V61" s="2"/>
      <c r="W61" s="2"/>
      <c r="Y61" s="2"/>
      <c r="AA61" s="2"/>
      <c r="AB61" s="2"/>
    </row>
    <row r="62" ht="4.5" customHeight="1">
      <c r="A62" s="14"/>
      <c r="B62" s="9"/>
      <c r="C62" s="214"/>
      <c r="D62" s="10"/>
      <c r="E62" s="92"/>
      <c r="F62" s="10"/>
      <c r="G62" s="10"/>
      <c r="H62" s="10"/>
      <c r="I62" s="10"/>
      <c r="J62" s="10"/>
      <c r="K62" s="10"/>
      <c r="L62" s="10"/>
      <c r="M62" s="10"/>
      <c r="N62" s="10"/>
      <c r="O62" s="10"/>
      <c r="P62" s="12"/>
      <c r="Q62" s="215"/>
      <c r="R62" s="20"/>
      <c r="S62" s="2"/>
      <c r="T62" s="2"/>
      <c r="U62" s="2"/>
      <c r="V62" s="2"/>
      <c r="W62" s="2"/>
      <c r="X62" s="2"/>
      <c r="Y62" s="2"/>
      <c r="Z62" s="2"/>
      <c r="AA62" s="2"/>
      <c r="AB62" s="2"/>
    </row>
    <row r="63" ht="13.5" customHeight="1">
      <c r="A63" s="14"/>
      <c r="B63" s="14"/>
      <c r="C63" s="80" t="s">
        <v>285</v>
      </c>
      <c r="D63" s="2"/>
      <c r="E63" s="25"/>
      <c r="F63" s="2"/>
      <c r="G63" s="2"/>
      <c r="H63" s="2"/>
      <c r="I63" s="2"/>
      <c r="J63" s="2"/>
      <c r="K63" s="2"/>
      <c r="L63" s="2"/>
      <c r="M63" s="2"/>
      <c r="N63" s="222" t="str">
        <f>IF(Z63="-",X63,Z63)</f>
        <v>Integrate</v>
      </c>
      <c r="O63" s="162"/>
      <c r="P63" s="163"/>
      <c r="Q63" s="190"/>
      <c r="R63" s="20"/>
      <c r="S63" s="2"/>
      <c r="T63" s="2"/>
      <c r="U63" s="2"/>
      <c r="V63" s="172">
        <f>IF(N63="no intervention",1,IF(N63="adjust",2,3))</f>
        <v>3</v>
      </c>
      <c r="W63" s="2"/>
      <c r="X63" s="223" t="str">
        <f>IF(AND(P33&lt;=1945,'Consistency_old building'!G74="X"),"No intervention",IF(AND(P33&lt;=1945,'Consistency_old building'!H74="X"),"Adjust",IF(AND(P33&lt;=1945,'Consistency_old building'!I74="X"),"Integrate","-")))</f>
        <v>Integrate</v>
      </c>
      <c r="Y63" s="2"/>
      <c r="Z63" s="223" t="str">
        <f>IF(AND(P33&gt;1945,'Consistency_new buildings'!G72="X"),"No intervention",IF(AND(P33&gt;1945,'Consistency_new buildings'!H72="X"),"Adjust",IF(AND(P33&gt;1945,'Consistency_new buildings'!I72="X"),"Integrate",IF(AND(P33&gt;1945,'Consistency_new buildings'!J72="X"),"Replace","-"))))</f>
        <v>-</v>
      </c>
      <c r="AA63" s="2"/>
      <c r="AB63" s="2"/>
    </row>
    <row r="64" ht="4.5" customHeight="1">
      <c r="A64" s="14"/>
      <c r="B64" s="26"/>
      <c r="C64" s="88"/>
      <c r="D64" s="18"/>
      <c r="E64" s="42"/>
      <c r="F64" s="18"/>
      <c r="G64" s="18"/>
      <c r="H64" s="18"/>
      <c r="I64" s="18"/>
      <c r="J64" s="18"/>
      <c r="K64" s="18"/>
      <c r="L64" s="18"/>
      <c r="M64" s="18"/>
      <c r="N64" s="18"/>
      <c r="O64" s="18"/>
      <c r="P64" s="27"/>
      <c r="Q64" s="221"/>
      <c r="R64" s="20"/>
      <c r="S64" s="2"/>
      <c r="T64" s="2"/>
      <c r="U64" s="2"/>
      <c r="V64" s="6"/>
      <c r="W64" s="2"/>
      <c r="X64" s="2"/>
      <c r="Y64" s="2"/>
      <c r="Z64" s="2"/>
      <c r="AA64" s="2"/>
      <c r="AB64" s="2"/>
    </row>
    <row r="65" ht="4.5" customHeight="1">
      <c r="A65" s="14"/>
      <c r="B65" s="2"/>
      <c r="C65" s="80"/>
      <c r="D65" s="2"/>
      <c r="E65" s="25"/>
      <c r="F65" s="2"/>
      <c r="G65" s="2"/>
      <c r="H65" s="2"/>
      <c r="I65" s="2"/>
      <c r="J65" s="2"/>
      <c r="K65" s="2"/>
      <c r="L65" s="2"/>
      <c r="M65" s="2"/>
      <c r="N65" s="2"/>
      <c r="O65" s="2"/>
      <c r="P65" s="6"/>
      <c r="Q65" s="6"/>
      <c r="R65" s="20"/>
      <c r="S65" s="2"/>
      <c r="T65" s="2"/>
      <c r="U65" s="2"/>
      <c r="V65" s="6"/>
      <c r="W65" s="2"/>
      <c r="X65" s="2"/>
      <c r="Y65" s="2"/>
      <c r="Z65" s="2"/>
      <c r="AA65" s="2"/>
      <c r="AB65" s="2"/>
    </row>
    <row r="66" ht="4.5" customHeight="1">
      <c r="A66" s="14"/>
      <c r="B66" s="9"/>
      <c r="C66" s="214"/>
      <c r="D66" s="10"/>
      <c r="E66" s="10"/>
      <c r="F66" s="10"/>
      <c r="G66" s="10"/>
      <c r="H66" s="10"/>
      <c r="I66" s="10"/>
      <c r="J66" s="10"/>
      <c r="K66" s="10"/>
      <c r="L66" s="10"/>
      <c r="M66" s="10"/>
      <c r="N66" s="10"/>
      <c r="O66" s="10"/>
      <c r="P66" s="12"/>
      <c r="Q66" s="215"/>
      <c r="R66" s="20"/>
      <c r="S66" s="2"/>
      <c r="T66" s="2"/>
      <c r="U66" s="2"/>
      <c r="V66" s="6"/>
      <c r="W66" s="2"/>
      <c r="X66" s="2"/>
      <c r="Y66" s="2"/>
      <c r="Z66" s="2"/>
      <c r="AA66" s="2"/>
      <c r="AB66" s="2"/>
    </row>
    <row r="67" ht="13.5" customHeight="1">
      <c r="A67" s="14"/>
      <c r="B67" s="14"/>
      <c r="C67" s="80" t="s">
        <v>286</v>
      </c>
      <c r="D67" s="2"/>
      <c r="E67" s="18"/>
      <c r="F67" s="18"/>
      <c r="G67" s="18"/>
      <c r="H67" s="18"/>
      <c r="I67" s="18"/>
      <c r="J67" s="18"/>
      <c r="K67" s="18"/>
      <c r="L67" s="18"/>
      <c r="M67" s="18"/>
      <c r="N67" s="224">
        <f>IF('Damage '!F57="yes","100%",IF(IDE!F65=3,SUM('Damage '!F12,'Damage '!F20,'Damage '!F28,'Damage '!F36,'Damage '!F44,'Damage '!F52)/6,IF(IDE!F65=2,SUM('Damage '!F12,'Damage '!F20,'Damage '!F28,'Damage '!F36,'Damage '!F44,'Damage '!F52)/5,IF(IDE!F65=1,SUM('Damage '!F12,'Damage '!F20,'Damage '!F28,'Damage '!F36,'Damage '!F44,'Damage '!F52)/4))))</f>
        <v>27</v>
      </c>
      <c r="O67" s="162"/>
      <c r="P67" s="163"/>
      <c r="Q67" s="225"/>
      <c r="R67" s="20"/>
      <c r="S67" s="2"/>
      <c r="T67" s="2"/>
      <c r="U67" s="2"/>
      <c r="V67" s="6"/>
      <c r="W67" s="2"/>
      <c r="X67" s="2"/>
      <c r="Y67" s="2"/>
      <c r="Z67" s="2"/>
      <c r="AA67" s="2"/>
      <c r="AB67" s="2"/>
    </row>
    <row r="68" ht="4.5" customHeight="1">
      <c r="A68" s="14"/>
      <c r="B68" s="14"/>
      <c r="C68" s="80"/>
      <c r="D68" s="2"/>
      <c r="E68" s="2"/>
      <c r="F68" s="2"/>
      <c r="G68" s="2"/>
      <c r="H68" s="2"/>
      <c r="I68" s="2"/>
      <c r="J68" s="2"/>
      <c r="K68" s="2"/>
      <c r="L68" s="2"/>
      <c r="M68" s="2"/>
      <c r="N68" s="52"/>
      <c r="O68" s="2"/>
      <c r="P68" s="6"/>
      <c r="Q68" s="190"/>
      <c r="R68" s="20"/>
      <c r="S68" s="2"/>
      <c r="T68" s="2"/>
      <c r="U68" s="2"/>
      <c r="V68" s="6"/>
      <c r="W68" s="2"/>
      <c r="X68" s="2"/>
      <c r="Y68" s="2"/>
      <c r="Z68" s="2"/>
      <c r="AA68" s="2"/>
      <c r="AB68" s="2"/>
    </row>
    <row r="69" ht="13.5" customHeight="1">
      <c r="A69" s="14"/>
      <c r="B69" s="14"/>
      <c r="C69" s="80" t="s">
        <v>241</v>
      </c>
      <c r="D69" s="2"/>
      <c r="E69" s="18"/>
      <c r="F69" s="18"/>
      <c r="G69" s="18"/>
      <c r="H69" s="18"/>
      <c r="I69" s="18"/>
      <c r="J69" s="18"/>
      <c r="K69" s="18"/>
      <c r="L69" s="18"/>
      <c r="M69" s="2"/>
      <c r="N69" s="226" t="str">
        <f>IF(SUM('Damage '!F12,'Damage '!F20,'Damage '!F28,'Damage '!F36,'Damage '!F44,'Damage '!F52)/6&lt;20,"No Intervention",IF('Damage '!F57="yes","Destroyed",'Construction Stability'!F4))</f>
        <v>low damage</v>
      </c>
      <c r="O69" s="162"/>
      <c r="P69" s="163"/>
      <c r="Q69" s="190"/>
      <c r="R69" s="20"/>
      <c r="S69" s="2"/>
      <c r="T69" s="2"/>
      <c r="U69" s="2"/>
      <c r="V69" s="172">
        <f>IF(SUM('Damage '!F12,'Damage '!F20,'Damage '!F28,'Damage '!F36,'Damage '!F44,'Damage '!F52)/6&lt;20,1,IF(Summary!N69="low damage",2,IF(Summary!N69="medium damage",4,4)))</f>
        <v>2</v>
      </c>
      <c r="W69" s="2"/>
      <c r="X69" s="2"/>
      <c r="Y69" s="2"/>
      <c r="Z69" s="2"/>
      <c r="AA69" s="2"/>
      <c r="AB69" s="2"/>
    </row>
    <row r="70" ht="4.5" customHeight="1">
      <c r="A70" s="14"/>
      <c r="B70" s="14"/>
      <c r="C70" s="80"/>
      <c r="D70" s="2"/>
      <c r="E70" s="2"/>
      <c r="F70" s="2"/>
      <c r="G70" s="2"/>
      <c r="H70" s="2"/>
      <c r="I70" s="2"/>
      <c r="J70" s="2"/>
      <c r="K70" s="2"/>
      <c r="L70" s="2"/>
      <c r="M70" s="2"/>
      <c r="N70" s="52"/>
      <c r="O70" s="2"/>
      <c r="P70" s="6"/>
      <c r="Q70" s="190"/>
      <c r="R70" s="20"/>
      <c r="S70" s="2"/>
      <c r="T70" s="2"/>
      <c r="U70" s="2"/>
      <c r="V70" s="6"/>
      <c r="W70" s="2"/>
      <c r="X70" s="2"/>
      <c r="Y70" s="2"/>
      <c r="Z70" s="2"/>
      <c r="AA70" s="2"/>
      <c r="AB70" s="2"/>
    </row>
    <row r="71" ht="13.5" customHeight="1">
      <c r="A71" s="14"/>
      <c r="B71" s="14"/>
      <c r="C71" s="80" t="s">
        <v>246</v>
      </c>
      <c r="D71" s="2"/>
      <c r="E71" s="18"/>
      <c r="F71" s="18"/>
      <c r="G71" s="18"/>
      <c r="H71" s="18"/>
      <c r="I71" s="18"/>
      <c r="J71" s="18"/>
      <c r="K71" s="18"/>
      <c r="L71" s="18"/>
      <c r="M71" s="2"/>
      <c r="N71" s="226" t="str">
        <f>IF('Damage '!F57="yes","-",'Construction Stability'!F10)</f>
        <v>low vulnerability</v>
      </c>
      <c r="O71" s="162"/>
      <c r="P71" s="163"/>
      <c r="Q71" s="190"/>
      <c r="R71" s="20"/>
      <c r="S71" s="2"/>
      <c r="T71" s="2"/>
      <c r="U71" s="2"/>
      <c r="V71" s="172">
        <f>SUM(V63,V69)</f>
        <v>5</v>
      </c>
      <c r="W71" s="2"/>
      <c r="X71" s="2"/>
      <c r="Y71" s="2"/>
      <c r="Z71" s="2"/>
      <c r="AA71" s="2"/>
      <c r="AB71" s="2"/>
    </row>
    <row r="72" ht="4.5" customHeight="1">
      <c r="A72" s="14"/>
      <c r="B72" s="26"/>
      <c r="C72" s="88"/>
      <c r="D72" s="18"/>
      <c r="E72" s="18"/>
      <c r="F72" s="18"/>
      <c r="G72" s="18"/>
      <c r="H72" s="18"/>
      <c r="I72" s="18"/>
      <c r="J72" s="18"/>
      <c r="K72" s="18"/>
      <c r="L72" s="18"/>
      <c r="M72" s="18"/>
      <c r="N72" s="27"/>
      <c r="O72" s="18"/>
      <c r="P72" s="27"/>
      <c r="Q72" s="221"/>
      <c r="R72" s="20"/>
      <c r="S72" s="2"/>
      <c r="T72" s="2"/>
      <c r="U72" s="2"/>
      <c r="V72" s="6"/>
      <c r="W72" s="2"/>
      <c r="X72" s="2"/>
      <c r="Y72" s="2"/>
      <c r="Z72" s="2"/>
      <c r="AA72" s="2"/>
      <c r="AB72" s="2"/>
    </row>
    <row r="73" ht="4.5" customHeight="1">
      <c r="A73" s="26"/>
      <c r="B73" s="18"/>
      <c r="C73" s="18"/>
      <c r="D73" s="18"/>
      <c r="E73" s="18"/>
      <c r="F73" s="18"/>
      <c r="G73" s="18"/>
      <c r="H73" s="18"/>
      <c r="I73" s="18"/>
      <c r="J73" s="18"/>
      <c r="K73" s="18"/>
      <c r="L73" s="18"/>
      <c r="M73" s="18"/>
      <c r="N73" s="18"/>
      <c r="O73" s="18"/>
      <c r="P73" s="27"/>
      <c r="Q73" s="27"/>
      <c r="R73" s="28"/>
      <c r="S73" s="2"/>
      <c r="T73" s="2"/>
      <c r="U73" s="2"/>
      <c r="V73" s="6"/>
      <c r="W73" s="2"/>
      <c r="X73" s="2"/>
      <c r="Y73" s="2"/>
      <c r="Z73" s="2"/>
      <c r="AA73" s="2"/>
      <c r="AB73" s="2"/>
    </row>
    <row r="74" ht="9.75" customHeight="1">
      <c r="A74" s="2"/>
      <c r="B74" s="2"/>
      <c r="C74" s="2"/>
      <c r="D74" s="2"/>
      <c r="E74" s="2"/>
      <c r="F74" s="2"/>
      <c r="G74" s="2"/>
      <c r="H74" s="2"/>
      <c r="I74" s="2"/>
      <c r="J74" s="2"/>
      <c r="K74" s="2"/>
      <c r="L74" s="2"/>
      <c r="M74" s="2"/>
      <c r="N74" s="2"/>
      <c r="O74" s="2"/>
      <c r="P74" s="6"/>
      <c r="Q74" s="6"/>
      <c r="R74" s="2"/>
      <c r="S74" s="2"/>
      <c r="T74" s="2"/>
      <c r="U74" s="2"/>
      <c r="V74" s="6"/>
      <c r="W74" s="2"/>
      <c r="X74" s="2"/>
      <c r="Y74" s="2"/>
      <c r="Z74" s="2"/>
      <c r="AA74" s="2"/>
      <c r="AB74" s="2"/>
    </row>
    <row r="75" ht="13.5" customHeight="1">
      <c r="A75" s="5" t="s">
        <v>287</v>
      </c>
      <c r="B75" s="5"/>
      <c r="C75" s="2"/>
      <c r="D75" s="2"/>
      <c r="E75" s="2"/>
      <c r="F75" s="2"/>
      <c r="G75" s="2"/>
      <c r="H75" s="2"/>
      <c r="I75" s="2"/>
      <c r="J75" s="2"/>
      <c r="K75" s="2"/>
      <c r="L75" s="2"/>
      <c r="M75" s="2"/>
      <c r="N75" s="2"/>
      <c r="O75" s="2"/>
      <c r="P75" s="6"/>
      <c r="Q75" s="6"/>
      <c r="R75" s="2"/>
      <c r="S75" s="2"/>
      <c r="T75" s="2"/>
      <c r="U75" s="2"/>
      <c r="V75" s="6"/>
      <c r="W75" s="2"/>
      <c r="X75" s="2"/>
      <c r="Y75" s="2"/>
      <c r="Z75" s="2"/>
      <c r="AA75" s="2"/>
      <c r="AB75" s="2"/>
    </row>
    <row r="76" ht="2.25" customHeight="1">
      <c r="A76" s="2"/>
      <c r="B76" s="2"/>
      <c r="C76" s="2"/>
      <c r="D76" s="2"/>
      <c r="E76" s="2"/>
      <c r="F76" s="2"/>
      <c r="G76" s="2"/>
      <c r="H76" s="2"/>
      <c r="I76" s="2"/>
      <c r="J76" s="2"/>
      <c r="K76" s="2"/>
      <c r="L76" s="2"/>
      <c r="M76" s="2"/>
      <c r="N76" s="2"/>
      <c r="O76" s="2"/>
      <c r="P76" s="6"/>
      <c r="Q76" s="6"/>
      <c r="R76" s="2"/>
      <c r="S76" s="2"/>
      <c r="T76" s="2"/>
      <c r="U76" s="2"/>
      <c r="V76" s="6"/>
      <c r="W76" s="2"/>
      <c r="X76" s="2"/>
      <c r="Y76" s="2"/>
      <c r="Z76" s="2"/>
      <c r="AA76" s="2"/>
      <c r="AB76" s="2"/>
    </row>
    <row r="77" ht="4.5" customHeight="1">
      <c r="A77" s="9"/>
      <c r="B77" s="10"/>
      <c r="C77" s="10"/>
      <c r="D77" s="10"/>
      <c r="E77" s="10"/>
      <c r="F77" s="10"/>
      <c r="G77" s="10"/>
      <c r="H77" s="10"/>
      <c r="I77" s="10"/>
      <c r="J77" s="10"/>
      <c r="K77" s="10"/>
      <c r="L77" s="10"/>
      <c r="M77" s="10"/>
      <c r="N77" s="10"/>
      <c r="O77" s="10"/>
      <c r="P77" s="12"/>
      <c r="Q77" s="12"/>
      <c r="R77" s="13"/>
      <c r="S77" s="2"/>
      <c r="T77" s="2"/>
      <c r="U77" s="2"/>
      <c r="V77" s="6"/>
      <c r="W77" s="2"/>
      <c r="X77" s="2"/>
      <c r="Y77" s="2"/>
      <c r="Z77" s="2"/>
      <c r="AA77" s="2"/>
      <c r="AB77" s="2"/>
    </row>
    <row r="78" ht="13.5" customHeight="1">
      <c r="A78" s="14"/>
      <c r="B78" s="2"/>
      <c r="C78" s="2" t="s">
        <v>288</v>
      </c>
      <c r="D78" s="2"/>
      <c r="E78" s="18"/>
      <c r="F78" s="18"/>
      <c r="G78" s="18"/>
      <c r="H78" s="18"/>
      <c r="I78" s="18"/>
      <c r="J78" s="18"/>
      <c r="K78" s="18"/>
      <c r="L78" s="18"/>
      <c r="M78" s="18"/>
      <c r="N78" s="18"/>
      <c r="O78" s="2"/>
      <c r="P78" s="205" t="str">
        <f>IF(OR('Damage '!F57="yes",N63="Replace"),"Replace",IF(V71=2,"No Intervention",IF(OR(V71=3,V71=4),"Adjust","Integrate")))</f>
        <v>Integrate</v>
      </c>
      <c r="Q78" s="6"/>
      <c r="R78" s="20"/>
      <c r="S78" s="2"/>
      <c r="T78" s="2"/>
      <c r="U78" s="103" t="s">
        <v>289</v>
      </c>
      <c r="V78" s="172">
        <f>IDE!F67*IDE!F65</f>
        <v>61.6</v>
      </c>
      <c r="W78" s="2"/>
      <c r="X78" s="2"/>
      <c r="Y78" s="2"/>
      <c r="Z78" s="2"/>
      <c r="AA78" s="2"/>
      <c r="AB78" s="2"/>
    </row>
    <row r="79" ht="4.5" customHeight="1">
      <c r="A79" s="14"/>
      <c r="B79" s="2"/>
      <c r="C79" s="2"/>
      <c r="D79" s="2"/>
      <c r="E79" s="227"/>
      <c r="F79" s="227"/>
      <c r="G79" s="227"/>
      <c r="H79" s="227"/>
      <c r="I79" s="227"/>
      <c r="J79" s="227"/>
      <c r="K79" s="227"/>
      <c r="L79" s="227"/>
      <c r="M79" s="227"/>
      <c r="N79" s="227"/>
      <c r="O79" s="2"/>
      <c r="P79" s="6"/>
      <c r="Q79" s="6"/>
      <c r="R79" s="20"/>
      <c r="S79" s="2"/>
      <c r="T79" s="2"/>
      <c r="U79" s="2"/>
      <c r="V79" s="2"/>
      <c r="W79" s="2"/>
      <c r="X79" s="2"/>
      <c r="Y79" s="2"/>
      <c r="Z79" s="2"/>
      <c r="AA79" s="2"/>
      <c r="AB79" s="2"/>
    </row>
    <row r="80" ht="13.5" customHeight="1">
      <c r="A80" s="14"/>
      <c r="B80" s="2"/>
      <c r="C80" s="2" t="s">
        <v>290</v>
      </c>
      <c r="D80" s="2"/>
      <c r="E80" s="227"/>
      <c r="F80" s="227"/>
      <c r="G80" s="227"/>
      <c r="H80" s="227"/>
      <c r="I80" s="227"/>
      <c r="J80" s="227"/>
      <c r="K80" s="227"/>
      <c r="L80" s="227"/>
      <c r="M80" s="227"/>
      <c r="N80" s="228" t="s">
        <v>291</v>
      </c>
      <c r="O80" s="2"/>
      <c r="P80" s="229">
        <f>IF(P78="Replace",V78*500,IF(P78="Adjust",V78*200,IF(P78="Integrate",V78*400,"-")))</f>
        <v>24640</v>
      </c>
      <c r="Q80" s="6"/>
      <c r="R80" s="20"/>
      <c r="S80" s="2"/>
      <c r="T80" s="2" t="s">
        <v>292</v>
      </c>
      <c r="U80" s="2"/>
      <c r="V80" s="2"/>
      <c r="W80" s="2"/>
      <c r="X80" s="2"/>
      <c r="Y80" s="2"/>
      <c r="Z80" s="2"/>
      <c r="AA80" s="2"/>
      <c r="AB80" s="2"/>
    </row>
    <row r="81" ht="4.5" customHeight="1">
      <c r="A81" s="26"/>
      <c r="B81" s="18"/>
      <c r="C81" s="18"/>
      <c r="D81" s="18"/>
      <c r="E81" s="18"/>
      <c r="F81" s="18"/>
      <c r="G81" s="18"/>
      <c r="H81" s="18"/>
      <c r="I81" s="18"/>
      <c r="J81" s="18"/>
      <c r="K81" s="18"/>
      <c r="L81" s="18"/>
      <c r="M81" s="18"/>
      <c r="N81" s="18"/>
      <c r="O81" s="18"/>
      <c r="P81" s="27"/>
      <c r="Q81" s="27"/>
      <c r="R81" s="28"/>
      <c r="S81" s="2"/>
      <c r="T81" s="2"/>
      <c r="U81" s="2"/>
      <c r="V81" s="2"/>
      <c r="W81" s="2"/>
      <c r="X81" s="2"/>
      <c r="Y81" s="2"/>
      <c r="Z81" s="2"/>
      <c r="AA81" s="2"/>
      <c r="AB81" s="2"/>
    </row>
    <row r="82" ht="9.75" customHeight="1">
      <c r="A82" s="2"/>
      <c r="B82" s="2"/>
      <c r="C82" s="2"/>
      <c r="D82" s="2"/>
      <c r="E82" s="2"/>
      <c r="F82" s="2"/>
      <c r="G82" s="2"/>
      <c r="H82" s="2"/>
      <c r="I82" s="2"/>
      <c r="J82" s="2"/>
      <c r="K82" s="2"/>
      <c r="L82" s="2"/>
      <c r="M82" s="2"/>
      <c r="N82" s="2"/>
      <c r="O82" s="2"/>
      <c r="P82" s="6"/>
      <c r="Q82" s="6"/>
      <c r="R82" s="2"/>
      <c r="S82" s="2"/>
      <c r="T82" s="2"/>
      <c r="U82" s="2"/>
      <c r="V82" s="2"/>
      <c r="W82" s="2"/>
      <c r="X82" s="2"/>
      <c r="Y82" s="2"/>
      <c r="Z82" s="2"/>
      <c r="AA82" s="2"/>
      <c r="AB82" s="2"/>
    </row>
    <row r="83" ht="12.75" customHeight="1">
      <c r="A83" s="5" t="s">
        <v>91</v>
      </c>
      <c r="B83" s="5"/>
      <c r="C83" s="2"/>
      <c r="D83" s="2"/>
      <c r="E83" s="2"/>
      <c r="F83" s="2"/>
      <c r="G83" s="2"/>
      <c r="H83" s="2"/>
      <c r="I83" s="2"/>
      <c r="J83" s="2"/>
      <c r="K83" s="2"/>
      <c r="L83" s="2"/>
      <c r="M83" s="2"/>
      <c r="N83" s="2"/>
      <c r="O83" s="2"/>
      <c r="P83" s="2"/>
      <c r="Q83" s="6"/>
      <c r="R83" s="2"/>
      <c r="S83" s="2"/>
      <c r="T83" s="2"/>
      <c r="U83" s="2"/>
      <c r="V83" s="2"/>
      <c r="W83" s="2"/>
      <c r="X83" s="2"/>
      <c r="Y83" s="2"/>
      <c r="Z83" s="2"/>
      <c r="AA83" s="2"/>
      <c r="AB83" s="2"/>
    </row>
    <row r="84" ht="2.25" customHeight="1">
      <c r="A84" s="2"/>
      <c r="B84" s="2"/>
      <c r="C84" s="2"/>
      <c r="D84" s="2"/>
      <c r="E84" s="2"/>
      <c r="F84" s="2"/>
      <c r="G84" s="2"/>
      <c r="H84" s="2"/>
      <c r="I84" s="2"/>
      <c r="J84" s="2"/>
      <c r="K84" s="2"/>
      <c r="L84" s="2"/>
      <c r="M84" s="2"/>
      <c r="N84" s="2"/>
      <c r="O84" s="2"/>
      <c r="P84" s="2"/>
      <c r="Q84" s="6"/>
      <c r="R84" s="2"/>
      <c r="S84" s="2"/>
      <c r="T84" s="2"/>
      <c r="U84" s="2"/>
      <c r="V84" s="2"/>
      <c r="W84" s="2"/>
      <c r="X84" s="2"/>
      <c r="Y84" s="2"/>
      <c r="Z84" s="2"/>
      <c r="AA84" s="2"/>
      <c r="AB84" s="2"/>
    </row>
    <row r="85" ht="4.5" customHeight="1">
      <c r="A85" s="9"/>
      <c r="B85" s="10"/>
      <c r="C85" s="10"/>
      <c r="D85" s="10"/>
      <c r="E85" s="10"/>
      <c r="F85" s="10"/>
      <c r="G85" s="10"/>
      <c r="H85" s="10"/>
      <c r="I85" s="10"/>
      <c r="J85" s="10"/>
      <c r="K85" s="10"/>
      <c r="L85" s="10"/>
      <c r="M85" s="10"/>
      <c r="N85" s="10"/>
      <c r="O85" s="10"/>
      <c r="P85" s="10"/>
      <c r="Q85" s="12"/>
      <c r="R85" s="13"/>
      <c r="S85" s="2"/>
      <c r="T85" s="2"/>
      <c r="U85" s="2"/>
      <c r="V85" s="2"/>
      <c r="W85" s="2"/>
      <c r="X85" s="2"/>
      <c r="Y85" s="2"/>
      <c r="Z85" s="2"/>
      <c r="AA85" s="2"/>
      <c r="AB85" s="2"/>
    </row>
    <row r="86" ht="12.75" customHeight="1">
      <c r="A86" s="14"/>
      <c r="B86" s="2"/>
      <c r="C86" s="58" t="str">
        <f>IDE!B97</f>
        <v> </v>
      </c>
      <c r="Q86" s="6"/>
      <c r="R86" s="20"/>
      <c r="S86" s="2"/>
      <c r="T86" s="2"/>
      <c r="U86" s="2"/>
      <c r="V86" s="2"/>
      <c r="W86" s="2"/>
      <c r="X86" s="2"/>
      <c r="Y86" s="2"/>
      <c r="Z86" s="2"/>
      <c r="AA86" s="2"/>
      <c r="AB86" s="2"/>
    </row>
    <row r="87" ht="12.75" customHeight="1">
      <c r="A87" s="14"/>
      <c r="B87" s="2"/>
      <c r="Q87" s="6"/>
      <c r="R87" s="20"/>
      <c r="S87" s="2"/>
      <c r="T87" s="2"/>
      <c r="U87" s="2"/>
      <c r="V87" s="2"/>
      <c r="W87" s="2"/>
      <c r="X87" s="2"/>
      <c r="Y87" s="2"/>
      <c r="Z87" s="2"/>
      <c r="AA87" s="2"/>
      <c r="AB87" s="2"/>
    </row>
    <row r="88" ht="12.75" customHeight="1">
      <c r="A88" s="14"/>
      <c r="B88" s="2"/>
      <c r="Q88" s="6"/>
      <c r="R88" s="20"/>
      <c r="S88" s="2"/>
      <c r="T88" s="2"/>
      <c r="U88" s="2"/>
      <c r="V88" s="2"/>
      <c r="W88" s="2"/>
      <c r="X88" s="2"/>
      <c r="Y88" s="2"/>
      <c r="Z88" s="2"/>
      <c r="AA88" s="2"/>
      <c r="AB88" s="2"/>
    </row>
    <row r="89" ht="4.5" customHeight="1">
      <c r="A89" s="26"/>
      <c r="B89" s="18"/>
      <c r="C89" s="18"/>
      <c r="D89" s="18"/>
      <c r="E89" s="18"/>
      <c r="F89" s="18"/>
      <c r="G89" s="18"/>
      <c r="H89" s="18"/>
      <c r="I89" s="18"/>
      <c r="J89" s="18"/>
      <c r="K89" s="18"/>
      <c r="L89" s="18"/>
      <c r="M89" s="18"/>
      <c r="N89" s="18"/>
      <c r="O89" s="18"/>
      <c r="P89" s="18"/>
      <c r="Q89" s="27"/>
      <c r="R89" s="28"/>
      <c r="S89" s="2"/>
      <c r="T89" s="2"/>
      <c r="U89" s="2"/>
      <c r="V89" s="2"/>
      <c r="W89" s="2"/>
      <c r="X89" s="2"/>
      <c r="Y89" s="2"/>
      <c r="Z89" s="2"/>
      <c r="AA89" s="2"/>
      <c r="AB89" s="2"/>
    </row>
    <row r="90" ht="4.5" customHeight="1">
      <c r="A90" s="2"/>
      <c r="B90" s="2"/>
      <c r="C90" s="2"/>
      <c r="D90" s="2"/>
      <c r="E90" s="2"/>
      <c r="F90" s="2"/>
      <c r="G90" s="2"/>
      <c r="H90" s="2"/>
      <c r="I90" s="2"/>
      <c r="J90" s="2"/>
      <c r="K90" s="2"/>
      <c r="L90" s="2"/>
      <c r="M90" s="2"/>
      <c r="N90" s="2"/>
      <c r="O90" s="2"/>
      <c r="P90" s="6"/>
      <c r="Q90" s="6"/>
      <c r="R90" s="2"/>
      <c r="S90" s="2"/>
      <c r="T90" s="2"/>
      <c r="U90" s="2"/>
      <c r="V90" s="2"/>
      <c r="W90" s="2"/>
      <c r="X90" s="2"/>
      <c r="Y90" s="2"/>
      <c r="Z90" s="2"/>
      <c r="AA90" s="2"/>
      <c r="AB90" s="2"/>
    </row>
    <row r="91" ht="12.75" customHeight="1">
      <c r="A91" s="5" t="s">
        <v>293</v>
      </c>
      <c r="B91" s="5"/>
      <c r="C91" s="2"/>
      <c r="D91" s="2"/>
      <c r="E91" s="2"/>
      <c r="F91" s="2"/>
      <c r="G91" s="2"/>
      <c r="H91" s="2"/>
      <c r="I91" s="2"/>
      <c r="J91" s="2"/>
      <c r="K91" s="2"/>
      <c r="L91" s="2"/>
      <c r="M91" s="2"/>
      <c r="N91" s="2"/>
      <c r="O91" s="2"/>
      <c r="P91" s="6"/>
      <c r="Q91" s="6"/>
      <c r="R91" s="2"/>
      <c r="S91" s="2"/>
      <c r="T91" s="2"/>
      <c r="U91" s="2"/>
      <c r="V91" s="2"/>
      <c r="W91" s="2"/>
      <c r="X91" s="2"/>
      <c r="Y91" s="2"/>
      <c r="Z91" s="2"/>
      <c r="AA91" s="2"/>
      <c r="AB91" s="2"/>
    </row>
    <row r="92" ht="2.25" customHeight="1">
      <c r="A92" s="2"/>
      <c r="B92" s="2"/>
      <c r="C92" s="2"/>
      <c r="D92" s="2"/>
      <c r="E92" s="2"/>
      <c r="F92" s="2"/>
      <c r="G92" s="2"/>
      <c r="H92" s="2"/>
      <c r="I92" s="2"/>
      <c r="J92" s="2"/>
      <c r="K92" s="2"/>
      <c r="L92" s="2"/>
      <c r="M92" s="2"/>
      <c r="N92" s="2"/>
      <c r="O92" s="2"/>
      <c r="P92" s="6"/>
      <c r="Q92" s="6"/>
      <c r="R92" s="2"/>
      <c r="S92" s="2"/>
      <c r="T92" s="2"/>
      <c r="U92" s="2"/>
      <c r="V92" s="2"/>
      <c r="W92" s="2"/>
      <c r="X92" s="2"/>
      <c r="Y92" s="2"/>
      <c r="Z92" s="2"/>
      <c r="AA92" s="2"/>
      <c r="AB92" s="2"/>
    </row>
    <row r="93" ht="4.5" customHeight="1">
      <c r="A93" s="9"/>
      <c r="B93" s="10"/>
      <c r="C93" s="10"/>
      <c r="D93" s="10"/>
      <c r="E93" s="10"/>
      <c r="F93" s="10"/>
      <c r="G93" s="10"/>
      <c r="H93" s="10"/>
      <c r="I93" s="10"/>
      <c r="J93" s="10"/>
      <c r="K93" s="10"/>
      <c r="L93" s="10"/>
      <c r="M93" s="10"/>
      <c r="N93" s="10"/>
      <c r="O93" s="10"/>
      <c r="P93" s="10"/>
      <c r="Q93" s="12"/>
      <c r="R93" s="13"/>
      <c r="S93" s="2"/>
      <c r="T93" s="2"/>
      <c r="U93" s="2"/>
      <c r="V93" s="2"/>
      <c r="W93" s="2"/>
      <c r="X93" s="2"/>
      <c r="Y93" s="2"/>
      <c r="Z93" s="2"/>
      <c r="AA93" s="2"/>
      <c r="AB93" s="2"/>
    </row>
    <row r="94" ht="12.75" customHeight="1">
      <c r="A94" s="14"/>
      <c r="B94" s="2"/>
      <c r="C94" s="2"/>
      <c r="Q94" s="6"/>
      <c r="R94" s="20"/>
      <c r="S94" s="2"/>
      <c r="T94" s="2"/>
      <c r="U94" s="2"/>
      <c r="V94" s="2"/>
      <c r="W94" s="2"/>
      <c r="X94" s="2"/>
      <c r="Y94" s="2"/>
      <c r="Z94" s="2"/>
      <c r="AA94" s="2"/>
      <c r="AB94" s="2"/>
    </row>
    <row r="95" ht="12.75" customHeight="1">
      <c r="A95" s="14"/>
      <c r="B95" s="2"/>
      <c r="Q95" s="6"/>
      <c r="R95" s="20"/>
      <c r="S95" s="2"/>
      <c r="T95" s="2"/>
      <c r="U95" s="2"/>
      <c r="V95" s="2"/>
      <c r="W95" s="2"/>
      <c r="X95" s="2"/>
      <c r="Y95" s="2"/>
      <c r="Z95" s="2"/>
      <c r="AA95" s="2"/>
      <c r="AB95" s="2"/>
    </row>
    <row r="96" ht="12.75" customHeight="1">
      <c r="A96" s="14"/>
      <c r="B96" s="2"/>
      <c r="Q96" s="6"/>
      <c r="R96" s="20"/>
      <c r="S96" s="2"/>
      <c r="T96" s="2"/>
      <c r="U96" s="2"/>
      <c r="V96" s="2"/>
      <c r="W96" s="2"/>
      <c r="X96" s="2"/>
      <c r="Y96" s="2"/>
      <c r="Z96" s="2"/>
      <c r="AA96" s="2"/>
      <c r="AB96" s="2"/>
    </row>
    <row r="97" ht="4.5" customHeight="1">
      <c r="A97" s="26"/>
      <c r="B97" s="18"/>
      <c r="C97" s="18"/>
      <c r="D97" s="18"/>
      <c r="E97" s="18"/>
      <c r="F97" s="18"/>
      <c r="G97" s="18"/>
      <c r="H97" s="18"/>
      <c r="I97" s="18"/>
      <c r="J97" s="18"/>
      <c r="K97" s="18"/>
      <c r="L97" s="18"/>
      <c r="M97" s="18"/>
      <c r="N97" s="18"/>
      <c r="O97" s="18"/>
      <c r="P97" s="18"/>
      <c r="Q97" s="27"/>
      <c r="R97" s="28"/>
      <c r="S97" s="2"/>
      <c r="T97" s="2"/>
      <c r="U97" s="2"/>
      <c r="V97" s="2"/>
      <c r="W97" s="2"/>
      <c r="X97" s="2"/>
      <c r="Y97" s="2"/>
      <c r="Z97" s="2"/>
      <c r="AA97" s="2"/>
      <c r="AB97" s="2"/>
    </row>
    <row r="98" ht="12.75" customHeight="1">
      <c r="A98" s="2"/>
      <c r="B98" s="2"/>
      <c r="C98" s="2"/>
      <c r="D98" s="2"/>
      <c r="E98" s="2"/>
      <c r="F98" s="2"/>
      <c r="G98" s="2"/>
      <c r="H98" s="2"/>
      <c r="I98" s="2"/>
      <c r="J98" s="2"/>
      <c r="K98" s="2"/>
      <c r="L98" s="2"/>
      <c r="M98" s="2"/>
      <c r="N98" s="2"/>
      <c r="O98" s="2"/>
      <c r="P98" s="6"/>
      <c r="Q98" s="6"/>
      <c r="R98" s="2"/>
      <c r="S98" s="2"/>
      <c r="T98" s="2"/>
      <c r="U98" s="2"/>
      <c r="V98" s="2"/>
      <c r="W98" s="2"/>
      <c r="X98" s="2"/>
      <c r="Y98" s="2"/>
      <c r="Z98" s="2"/>
      <c r="AA98" s="2"/>
      <c r="AB98" s="2"/>
    </row>
    <row r="99" ht="12.75" customHeight="1">
      <c r="A99" s="2"/>
      <c r="B99" s="2"/>
      <c r="C99" s="2"/>
      <c r="D99" s="2"/>
      <c r="E99" s="2"/>
      <c r="F99" s="2"/>
      <c r="G99" s="2"/>
      <c r="H99" s="2"/>
      <c r="I99" s="2"/>
      <c r="J99" s="2"/>
      <c r="K99" s="2"/>
      <c r="L99" s="2"/>
      <c r="M99" s="2"/>
      <c r="N99" s="2"/>
      <c r="O99" s="2"/>
      <c r="P99" s="6"/>
      <c r="Q99" s="6"/>
      <c r="R99" s="2"/>
      <c r="S99" s="2"/>
      <c r="T99" s="2"/>
      <c r="U99" s="2"/>
      <c r="V99" s="2"/>
      <c r="W99" s="2"/>
      <c r="X99" s="2"/>
      <c r="Y99" s="2"/>
      <c r="Z99" s="2"/>
      <c r="AA99" s="2"/>
      <c r="AB99" s="2"/>
    </row>
    <row r="100" ht="12.75" customHeight="1">
      <c r="A100" s="2"/>
      <c r="B100" s="2"/>
      <c r="C100" s="2"/>
      <c r="D100" s="2"/>
      <c r="E100" s="2"/>
      <c r="F100" s="2"/>
      <c r="G100" s="2"/>
      <c r="H100" s="2"/>
      <c r="I100" s="2"/>
      <c r="J100" s="2"/>
      <c r="K100" s="2"/>
      <c r="L100" s="2"/>
      <c r="M100" s="2"/>
      <c r="N100" s="2"/>
      <c r="O100" s="2"/>
      <c r="P100" s="6"/>
      <c r="Q100" s="6"/>
      <c r="R100" s="2"/>
      <c r="S100" s="2"/>
      <c r="T100" s="2"/>
      <c r="U100" s="2"/>
      <c r="V100" s="2"/>
      <c r="W100" s="2"/>
      <c r="X100" s="2"/>
      <c r="Y100" s="2"/>
      <c r="Z100" s="2"/>
      <c r="AA100" s="2"/>
      <c r="AB100" s="2"/>
    </row>
    <row r="101" ht="12.75" customHeight="1">
      <c r="A101" s="2"/>
      <c r="B101" s="2"/>
      <c r="C101" s="2"/>
      <c r="D101" s="2"/>
      <c r="E101" s="2"/>
      <c r="F101" s="2"/>
      <c r="G101" s="2"/>
      <c r="H101" s="2"/>
      <c r="I101" s="2"/>
      <c r="J101" s="2"/>
      <c r="K101" s="2"/>
      <c r="L101" s="2"/>
      <c r="M101" s="2"/>
      <c r="N101" s="2"/>
      <c r="O101" s="2"/>
      <c r="P101" s="6"/>
      <c r="Q101" s="6"/>
      <c r="R101" s="2"/>
      <c r="S101" s="2"/>
      <c r="T101" s="2"/>
      <c r="U101" s="2"/>
      <c r="V101" s="2"/>
      <c r="W101" s="2"/>
      <c r="X101" s="2"/>
      <c r="Y101" s="2"/>
      <c r="Z101" s="2"/>
      <c r="AA101" s="2"/>
      <c r="AB101" s="2"/>
    </row>
    <row r="102" ht="12.75" customHeight="1">
      <c r="A102" s="2"/>
      <c r="B102" s="2"/>
      <c r="C102" s="2"/>
      <c r="D102" s="2"/>
      <c r="E102" s="2"/>
      <c r="F102" s="2"/>
      <c r="G102" s="2"/>
      <c r="H102" s="2"/>
      <c r="I102" s="2"/>
      <c r="J102" s="2"/>
      <c r="K102" s="2"/>
      <c r="L102" s="2"/>
      <c r="M102" s="2"/>
      <c r="N102" s="2"/>
      <c r="O102" s="2"/>
      <c r="P102" s="6"/>
      <c r="Q102" s="6"/>
      <c r="R102" s="2"/>
      <c r="S102" s="2"/>
      <c r="T102" s="2"/>
      <c r="U102" s="2"/>
      <c r="V102" s="2"/>
      <c r="W102" s="2"/>
      <c r="X102" s="2"/>
      <c r="Y102" s="2"/>
      <c r="Z102" s="2"/>
      <c r="AA102" s="2"/>
      <c r="AB102" s="2"/>
    </row>
    <row r="103" ht="12.75" customHeight="1">
      <c r="A103" s="2"/>
      <c r="B103" s="2"/>
      <c r="C103" s="2"/>
      <c r="D103" s="2"/>
      <c r="E103" s="2"/>
      <c r="F103" s="2"/>
      <c r="G103" s="2"/>
      <c r="H103" s="2"/>
      <c r="I103" s="2"/>
      <c r="J103" s="2"/>
      <c r="K103" s="2"/>
      <c r="L103" s="2"/>
      <c r="M103" s="2"/>
      <c r="N103" s="2"/>
      <c r="O103" s="2"/>
      <c r="P103" s="6"/>
      <c r="Q103" s="6"/>
      <c r="R103" s="2"/>
      <c r="S103" s="2"/>
      <c r="T103" s="2"/>
      <c r="U103" s="2"/>
      <c r="V103" s="2"/>
      <c r="W103" s="2"/>
      <c r="X103" s="2"/>
      <c r="Y103" s="2"/>
      <c r="Z103" s="2"/>
      <c r="AA103" s="2"/>
      <c r="AB103" s="2"/>
    </row>
    <row r="104" ht="12.75" customHeight="1">
      <c r="A104" s="2"/>
      <c r="B104" s="2"/>
      <c r="C104" s="2"/>
      <c r="D104" s="2"/>
      <c r="E104" s="2"/>
      <c r="F104" s="2"/>
      <c r="G104" s="2"/>
      <c r="H104" s="2"/>
      <c r="I104" s="2"/>
      <c r="J104" s="2"/>
      <c r="K104" s="2"/>
      <c r="L104" s="2"/>
      <c r="M104" s="2"/>
      <c r="N104" s="2"/>
      <c r="O104" s="2"/>
      <c r="P104" s="6"/>
      <c r="Q104" s="6"/>
      <c r="R104" s="2"/>
      <c r="S104" s="2"/>
      <c r="T104" s="2"/>
      <c r="U104" s="2"/>
      <c r="V104" s="2"/>
      <c r="W104" s="2"/>
      <c r="X104" s="2"/>
      <c r="Y104" s="2"/>
      <c r="Z104" s="2"/>
      <c r="AA104" s="2"/>
      <c r="AB104" s="2"/>
    </row>
    <row r="105" ht="12.75" customHeight="1">
      <c r="A105" s="2"/>
      <c r="B105" s="2"/>
      <c r="C105" s="2"/>
      <c r="D105" s="2"/>
      <c r="E105" s="2"/>
      <c r="F105" s="2"/>
      <c r="G105" s="2"/>
      <c r="H105" s="2"/>
      <c r="I105" s="2"/>
      <c r="J105" s="2"/>
      <c r="K105" s="2"/>
      <c r="L105" s="2"/>
      <c r="M105" s="2"/>
      <c r="N105" s="2"/>
      <c r="O105" s="2"/>
      <c r="P105" s="6"/>
      <c r="Q105" s="6"/>
      <c r="R105" s="2"/>
      <c r="S105" s="2"/>
      <c r="T105" s="2"/>
      <c r="U105" s="2"/>
      <c r="V105" s="2"/>
      <c r="W105" s="2"/>
      <c r="X105" s="2"/>
      <c r="Y105" s="2"/>
      <c r="Z105" s="2"/>
      <c r="AA105" s="2"/>
      <c r="AB105" s="2"/>
    </row>
    <row r="106" ht="12.75" customHeight="1">
      <c r="A106" s="2"/>
      <c r="B106" s="2"/>
      <c r="C106" s="2"/>
      <c r="D106" s="2"/>
      <c r="E106" s="2"/>
      <c r="F106" s="2"/>
      <c r="G106" s="2"/>
      <c r="H106" s="2"/>
      <c r="I106" s="2"/>
      <c r="J106" s="2"/>
      <c r="K106" s="2"/>
      <c r="L106" s="2"/>
      <c r="M106" s="2"/>
      <c r="N106" s="2"/>
      <c r="O106" s="2"/>
      <c r="P106" s="6"/>
      <c r="Q106" s="6"/>
      <c r="R106" s="2"/>
      <c r="S106" s="2"/>
      <c r="T106" s="2"/>
      <c r="U106" s="2"/>
      <c r="V106" s="2"/>
      <c r="W106" s="2"/>
      <c r="X106" s="2"/>
      <c r="Y106" s="2"/>
      <c r="Z106" s="2"/>
      <c r="AA106" s="2"/>
      <c r="AB106" s="2"/>
    </row>
    <row r="107" ht="12.75" customHeight="1">
      <c r="A107" s="2"/>
      <c r="B107" s="2"/>
      <c r="C107" s="2"/>
      <c r="D107" s="2"/>
      <c r="E107" s="2"/>
      <c r="F107" s="2"/>
      <c r="G107" s="2"/>
      <c r="H107" s="2"/>
      <c r="I107" s="2"/>
      <c r="J107" s="2"/>
      <c r="K107" s="2"/>
      <c r="L107" s="2"/>
      <c r="M107" s="2"/>
      <c r="N107" s="2"/>
      <c r="O107" s="2"/>
      <c r="P107" s="6"/>
      <c r="Q107" s="6"/>
      <c r="R107" s="2"/>
      <c r="S107" s="2"/>
      <c r="T107" s="2"/>
      <c r="U107" s="2"/>
      <c r="V107" s="2"/>
      <c r="W107" s="2"/>
      <c r="X107" s="2"/>
      <c r="Y107" s="2"/>
      <c r="Z107" s="2"/>
      <c r="AA107" s="2"/>
      <c r="AB107" s="2"/>
    </row>
    <row r="108" ht="12.75" customHeight="1">
      <c r="A108" s="2"/>
      <c r="B108" s="2"/>
      <c r="C108" s="2"/>
      <c r="D108" s="2"/>
      <c r="E108" s="2"/>
      <c r="F108" s="2"/>
      <c r="G108" s="2"/>
      <c r="H108" s="2"/>
      <c r="I108" s="2"/>
      <c r="J108" s="2"/>
      <c r="K108" s="2"/>
      <c r="L108" s="2"/>
      <c r="M108" s="2"/>
      <c r="N108" s="2"/>
      <c r="O108" s="2"/>
      <c r="P108" s="6"/>
      <c r="Q108" s="6"/>
      <c r="R108" s="2"/>
      <c r="S108" s="2"/>
      <c r="T108" s="2"/>
      <c r="U108" s="2"/>
      <c r="V108" s="2"/>
      <c r="W108" s="2"/>
      <c r="X108" s="2"/>
      <c r="Y108" s="2"/>
      <c r="Z108" s="2"/>
      <c r="AA108" s="2"/>
      <c r="AB108" s="2"/>
    </row>
    <row r="109" ht="12.75" customHeight="1">
      <c r="A109" s="2"/>
      <c r="B109" s="2"/>
      <c r="C109" s="2"/>
      <c r="D109" s="2"/>
      <c r="E109" s="2"/>
      <c r="F109" s="2"/>
      <c r="G109" s="2"/>
      <c r="H109" s="2"/>
      <c r="I109" s="2"/>
      <c r="J109" s="2"/>
      <c r="K109" s="2"/>
      <c r="L109" s="2"/>
      <c r="M109" s="2"/>
      <c r="N109" s="2"/>
      <c r="O109" s="2"/>
      <c r="P109" s="6"/>
      <c r="Q109" s="6"/>
      <c r="R109" s="2"/>
      <c r="S109" s="2"/>
      <c r="T109" s="2"/>
      <c r="U109" s="2"/>
      <c r="V109" s="2"/>
      <c r="W109" s="2"/>
      <c r="X109" s="2"/>
      <c r="Y109" s="2"/>
      <c r="Z109" s="2"/>
      <c r="AA109" s="2"/>
      <c r="AB109" s="2"/>
    </row>
    <row r="110" ht="12.75" customHeight="1">
      <c r="A110" s="2"/>
      <c r="B110" s="2"/>
      <c r="C110" s="2"/>
      <c r="D110" s="2"/>
      <c r="E110" s="2"/>
      <c r="F110" s="2"/>
      <c r="G110" s="2"/>
      <c r="H110" s="2"/>
      <c r="I110" s="2"/>
      <c r="J110" s="2"/>
      <c r="K110" s="2"/>
      <c r="L110" s="2"/>
      <c r="M110" s="2"/>
      <c r="N110" s="2"/>
      <c r="O110" s="2"/>
      <c r="P110" s="6"/>
      <c r="Q110" s="6"/>
      <c r="R110" s="2"/>
      <c r="S110" s="2"/>
      <c r="T110" s="2"/>
      <c r="U110" s="2"/>
      <c r="V110" s="2"/>
      <c r="W110" s="2"/>
      <c r="X110" s="2"/>
      <c r="Y110" s="2"/>
      <c r="Z110" s="2"/>
      <c r="AA110" s="2"/>
      <c r="AB110" s="2"/>
    </row>
    <row r="111" ht="12.75" customHeight="1">
      <c r="A111" s="2"/>
      <c r="B111" s="2"/>
      <c r="C111" s="2"/>
      <c r="D111" s="2"/>
      <c r="E111" s="2"/>
      <c r="F111" s="2"/>
      <c r="G111" s="2"/>
      <c r="H111" s="2"/>
      <c r="I111" s="2"/>
      <c r="J111" s="2"/>
      <c r="K111" s="2"/>
      <c r="L111" s="2"/>
      <c r="M111" s="2"/>
      <c r="N111" s="2"/>
      <c r="O111" s="2"/>
      <c r="P111" s="6"/>
      <c r="Q111" s="6"/>
      <c r="R111" s="2"/>
      <c r="S111" s="2"/>
      <c r="T111" s="2"/>
      <c r="U111" s="2"/>
      <c r="V111" s="2"/>
      <c r="W111" s="2"/>
      <c r="X111" s="2"/>
      <c r="Y111" s="2"/>
      <c r="Z111" s="2"/>
      <c r="AA111" s="2"/>
      <c r="AB111" s="2"/>
    </row>
    <row r="112" ht="12.75" customHeight="1">
      <c r="A112" s="2"/>
      <c r="B112" s="2"/>
      <c r="C112" s="2"/>
      <c r="D112" s="2"/>
      <c r="E112" s="2"/>
      <c r="F112" s="2"/>
      <c r="G112" s="2"/>
      <c r="H112" s="2"/>
      <c r="I112" s="2"/>
      <c r="J112" s="2"/>
      <c r="K112" s="2"/>
      <c r="L112" s="2"/>
      <c r="M112" s="2"/>
      <c r="N112" s="2"/>
      <c r="O112" s="2"/>
      <c r="P112" s="6"/>
      <c r="Q112" s="6"/>
      <c r="R112" s="2"/>
      <c r="S112" s="2"/>
      <c r="T112" s="2"/>
      <c r="U112" s="2"/>
      <c r="V112" s="2"/>
      <c r="W112" s="2"/>
      <c r="X112" s="2"/>
      <c r="Y112" s="2"/>
      <c r="Z112" s="2"/>
      <c r="AA112" s="2"/>
      <c r="AB112" s="2"/>
    </row>
    <row r="113" ht="12.75" customHeight="1">
      <c r="A113" s="2"/>
      <c r="B113" s="2"/>
      <c r="C113" s="2"/>
      <c r="D113" s="2"/>
      <c r="E113" s="2"/>
      <c r="F113" s="2"/>
      <c r="G113" s="2"/>
      <c r="H113" s="2"/>
      <c r="I113" s="2"/>
      <c r="J113" s="2"/>
      <c r="K113" s="2"/>
      <c r="L113" s="2"/>
      <c r="M113" s="2"/>
      <c r="N113" s="2"/>
      <c r="O113" s="2"/>
      <c r="P113" s="6"/>
      <c r="Q113" s="6"/>
      <c r="R113" s="2"/>
      <c r="S113" s="2"/>
      <c r="T113" s="2"/>
      <c r="U113" s="2"/>
      <c r="V113" s="2"/>
      <c r="W113" s="2"/>
      <c r="X113" s="2"/>
      <c r="Y113" s="2"/>
      <c r="Z113" s="2"/>
      <c r="AA113" s="2"/>
      <c r="AB113" s="2"/>
    </row>
    <row r="114" ht="12.75" customHeight="1">
      <c r="A114" s="2"/>
      <c r="B114" s="2"/>
      <c r="C114" s="2"/>
      <c r="D114" s="2"/>
      <c r="E114" s="2"/>
      <c r="F114" s="2"/>
      <c r="G114" s="2"/>
      <c r="H114" s="2"/>
      <c r="I114" s="2"/>
      <c r="J114" s="2"/>
      <c r="K114" s="2"/>
      <c r="L114" s="2"/>
      <c r="M114" s="2"/>
      <c r="N114" s="2"/>
      <c r="O114" s="2"/>
      <c r="P114" s="6"/>
      <c r="Q114" s="6"/>
      <c r="R114" s="2"/>
      <c r="S114" s="2"/>
      <c r="T114" s="2"/>
      <c r="U114" s="2"/>
      <c r="V114" s="2"/>
      <c r="W114" s="2"/>
      <c r="X114" s="2"/>
      <c r="Y114" s="2"/>
      <c r="Z114" s="2"/>
      <c r="AA114" s="2"/>
      <c r="AB114" s="2"/>
    </row>
    <row r="115" ht="12.75" customHeight="1">
      <c r="A115" s="2"/>
      <c r="B115" s="2"/>
      <c r="C115" s="2"/>
      <c r="D115" s="2"/>
      <c r="E115" s="2"/>
      <c r="F115" s="2"/>
      <c r="G115" s="2"/>
      <c r="H115" s="2"/>
      <c r="I115" s="2"/>
      <c r="J115" s="2"/>
      <c r="K115" s="2"/>
      <c r="L115" s="2"/>
      <c r="M115" s="2"/>
      <c r="N115" s="2"/>
      <c r="O115" s="2"/>
      <c r="P115" s="6"/>
      <c r="Q115" s="6"/>
      <c r="R115" s="2"/>
      <c r="S115" s="2"/>
      <c r="T115" s="2"/>
      <c r="U115" s="2"/>
      <c r="V115" s="2"/>
      <c r="W115" s="2"/>
      <c r="X115" s="2"/>
      <c r="Y115" s="2"/>
      <c r="Z115" s="2"/>
      <c r="AA115" s="2"/>
      <c r="AB115" s="2"/>
    </row>
    <row r="116" ht="12.75" customHeight="1">
      <c r="A116" s="2"/>
      <c r="B116" s="2"/>
      <c r="C116" s="2"/>
      <c r="D116" s="2"/>
      <c r="E116" s="2"/>
      <c r="F116" s="2"/>
      <c r="G116" s="2"/>
      <c r="H116" s="2"/>
      <c r="I116" s="2"/>
      <c r="J116" s="2"/>
      <c r="K116" s="2"/>
      <c r="L116" s="2"/>
      <c r="M116" s="2"/>
      <c r="N116" s="2"/>
      <c r="O116" s="2"/>
      <c r="P116" s="6"/>
      <c r="Q116" s="6"/>
      <c r="R116" s="2"/>
      <c r="S116" s="2"/>
      <c r="T116" s="2"/>
      <c r="U116" s="2"/>
      <c r="V116" s="2"/>
      <c r="W116" s="2"/>
      <c r="X116" s="2"/>
      <c r="Y116" s="2"/>
      <c r="Z116" s="2"/>
      <c r="AA116" s="2"/>
      <c r="AB116" s="2"/>
    </row>
    <row r="117" ht="12.75" customHeight="1">
      <c r="A117" s="2"/>
      <c r="B117" s="2"/>
      <c r="C117" s="2"/>
      <c r="D117" s="2"/>
      <c r="E117" s="2"/>
      <c r="F117" s="2"/>
      <c r="G117" s="2"/>
      <c r="H117" s="2"/>
      <c r="I117" s="2"/>
      <c r="J117" s="2"/>
      <c r="K117" s="2"/>
      <c r="L117" s="2"/>
      <c r="M117" s="2"/>
      <c r="N117" s="2"/>
      <c r="O117" s="2"/>
      <c r="P117" s="6"/>
      <c r="Q117" s="6"/>
      <c r="R117" s="2"/>
      <c r="S117" s="2"/>
      <c r="T117" s="2"/>
      <c r="U117" s="2"/>
      <c r="V117" s="2"/>
      <c r="W117" s="2"/>
      <c r="X117" s="2"/>
      <c r="Y117" s="2"/>
      <c r="Z117" s="2"/>
      <c r="AA117" s="2"/>
      <c r="AB117" s="2"/>
    </row>
    <row r="118" ht="12.75" customHeight="1">
      <c r="A118" s="2"/>
      <c r="B118" s="2"/>
      <c r="C118" s="2"/>
      <c r="D118" s="2"/>
      <c r="E118" s="2"/>
      <c r="F118" s="2"/>
      <c r="G118" s="2"/>
      <c r="H118" s="2"/>
      <c r="I118" s="2"/>
      <c r="J118" s="2"/>
      <c r="K118" s="2"/>
      <c r="L118" s="2"/>
      <c r="M118" s="2"/>
      <c r="N118" s="2"/>
      <c r="O118" s="2"/>
      <c r="P118" s="6"/>
      <c r="Q118" s="6"/>
      <c r="R118" s="2"/>
      <c r="S118" s="2"/>
      <c r="T118" s="2"/>
      <c r="U118" s="2"/>
      <c r="V118" s="2"/>
      <c r="W118" s="2"/>
      <c r="X118" s="2"/>
      <c r="Y118" s="2"/>
      <c r="Z118" s="2"/>
      <c r="AA118" s="2"/>
      <c r="AB118" s="2"/>
    </row>
    <row r="119" ht="12.75" customHeight="1">
      <c r="A119" s="2"/>
      <c r="B119" s="2"/>
      <c r="C119" s="2"/>
      <c r="D119" s="2"/>
      <c r="E119" s="2"/>
      <c r="F119" s="2"/>
      <c r="G119" s="2"/>
      <c r="H119" s="2"/>
      <c r="I119" s="2"/>
      <c r="J119" s="2"/>
      <c r="K119" s="2"/>
      <c r="L119" s="2"/>
      <c r="M119" s="2"/>
      <c r="N119" s="2"/>
      <c r="O119" s="2"/>
      <c r="P119" s="6"/>
      <c r="Q119" s="6"/>
      <c r="R119" s="2"/>
      <c r="S119" s="2"/>
      <c r="T119" s="2"/>
      <c r="U119" s="2"/>
      <c r="V119" s="2"/>
      <c r="W119" s="2"/>
      <c r="X119" s="2"/>
      <c r="Y119" s="2"/>
      <c r="Z119" s="2"/>
      <c r="AA119" s="2"/>
      <c r="AB119" s="2"/>
    </row>
    <row r="120" ht="12.75" customHeight="1">
      <c r="A120" s="2"/>
      <c r="B120" s="2"/>
      <c r="C120" s="2"/>
      <c r="D120" s="2"/>
      <c r="E120" s="2"/>
      <c r="F120" s="2"/>
      <c r="G120" s="2"/>
      <c r="H120" s="2"/>
      <c r="I120" s="2"/>
      <c r="J120" s="2"/>
      <c r="K120" s="2"/>
      <c r="L120" s="2"/>
      <c r="M120" s="2"/>
      <c r="N120" s="2"/>
      <c r="O120" s="2"/>
      <c r="P120" s="6"/>
      <c r="Q120" s="6"/>
      <c r="R120" s="2"/>
      <c r="S120" s="2"/>
      <c r="T120" s="2"/>
      <c r="U120" s="2"/>
      <c r="V120" s="2"/>
      <c r="W120" s="2"/>
      <c r="X120" s="2"/>
      <c r="Y120" s="2"/>
      <c r="Z120" s="2"/>
      <c r="AA120" s="2"/>
      <c r="AB120" s="2"/>
    </row>
    <row r="121" ht="12.75" customHeight="1">
      <c r="A121" s="2"/>
      <c r="B121" s="2"/>
      <c r="C121" s="2"/>
      <c r="D121" s="2"/>
      <c r="E121" s="2"/>
      <c r="F121" s="2"/>
      <c r="G121" s="2"/>
      <c r="H121" s="2"/>
      <c r="I121" s="2"/>
      <c r="J121" s="2"/>
      <c r="K121" s="2"/>
      <c r="L121" s="2"/>
      <c r="M121" s="2"/>
      <c r="N121" s="2"/>
      <c r="O121" s="2"/>
      <c r="P121" s="6"/>
      <c r="Q121" s="6"/>
      <c r="R121" s="2"/>
      <c r="S121" s="2"/>
      <c r="T121" s="2"/>
      <c r="U121" s="2"/>
      <c r="V121" s="2"/>
      <c r="W121" s="2"/>
      <c r="X121" s="2"/>
      <c r="Y121" s="2"/>
      <c r="Z121" s="2"/>
      <c r="AA121" s="2"/>
      <c r="AB121" s="2"/>
    </row>
    <row r="122" ht="12.75" customHeight="1">
      <c r="A122" s="2"/>
      <c r="B122" s="2"/>
      <c r="C122" s="2"/>
      <c r="D122" s="2"/>
      <c r="E122" s="2"/>
      <c r="F122" s="2"/>
      <c r="G122" s="2"/>
      <c r="H122" s="2"/>
      <c r="I122" s="2"/>
      <c r="J122" s="2"/>
      <c r="K122" s="2"/>
      <c r="L122" s="2"/>
      <c r="M122" s="2"/>
      <c r="N122" s="2"/>
      <c r="O122" s="2"/>
      <c r="P122" s="6"/>
      <c r="Q122" s="6"/>
      <c r="R122" s="2"/>
      <c r="S122" s="2"/>
      <c r="T122" s="2"/>
      <c r="U122" s="2"/>
      <c r="V122" s="2"/>
      <c r="W122" s="2"/>
      <c r="X122" s="2"/>
      <c r="Y122" s="2"/>
      <c r="Z122" s="2"/>
      <c r="AA122" s="2"/>
      <c r="AB122" s="2"/>
    </row>
    <row r="123" ht="12.75" customHeight="1">
      <c r="A123" s="2"/>
      <c r="B123" s="2"/>
      <c r="C123" s="2"/>
      <c r="D123" s="2"/>
      <c r="E123" s="2"/>
      <c r="F123" s="2"/>
      <c r="G123" s="2"/>
      <c r="H123" s="2"/>
      <c r="I123" s="2"/>
      <c r="J123" s="2"/>
      <c r="K123" s="2"/>
      <c r="L123" s="2"/>
      <c r="M123" s="2"/>
      <c r="N123" s="2"/>
      <c r="O123" s="2"/>
      <c r="P123" s="6"/>
      <c r="Q123" s="6"/>
      <c r="R123" s="2"/>
      <c r="S123" s="2"/>
      <c r="T123" s="2"/>
      <c r="U123" s="2"/>
      <c r="V123" s="2"/>
      <c r="W123" s="2"/>
      <c r="X123" s="2"/>
      <c r="Y123" s="2"/>
      <c r="Z123" s="2"/>
      <c r="AA123" s="2"/>
      <c r="AB123" s="2"/>
    </row>
    <row r="124" ht="12.75" customHeight="1">
      <c r="A124" s="2"/>
      <c r="B124" s="2"/>
      <c r="C124" s="2"/>
      <c r="D124" s="2"/>
      <c r="E124" s="2"/>
      <c r="F124" s="2"/>
      <c r="G124" s="2"/>
      <c r="H124" s="2"/>
      <c r="I124" s="2"/>
      <c r="J124" s="2"/>
      <c r="K124" s="2"/>
      <c r="L124" s="2"/>
      <c r="M124" s="2"/>
      <c r="N124" s="2"/>
      <c r="O124" s="2"/>
      <c r="P124" s="6"/>
      <c r="Q124" s="6"/>
      <c r="R124" s="2"/>
      <c r="S124" s="2"/>
      <c r="T124" s="2"/>
      <c r="U124" s="2"/>
      <c r="V124" s="2"/>
      <c r="W124" s="2"/>
      <c r="X124" s="2"/>
      <c r="Y124" s="2"/>
      <c r="Z124" s="2"/>
      <c r="AA124" s="2"/>
      <c r="AB124" s="2"/>
    </row>
    <row r="125" ht="12.75" customHeight="1">
      <c r="A125" s="2"/>
      <c r="B125" s="2"/>
      <c r="C125" s="2"/>
      <c r="D125" s="2"/>
      <c r="E125" s="2"/>
      <c r="F125" s="2"/>
      <c r="G125" s="2"/>
      <c r="H125" s="2"/>
      <c r="I125" s="2"/>
      <c r="J125" s="2"/>
      <c r="K125" s="2"/>
      <c r="L125" s="2"/>
      <c r="M125" s="2"/>
      <c r="N125" s="2"/>
      <c r="O125" s="2"/>
      <c r="P125" s="6"/>
      <c r="Q125" s="6"/>
      <c r="R125" s="2"/>
      <c r="S125" s="2"/>
      <c r="T125" s="2"/>
      <c r="U125" s="2"/>
      <c r="V125" s="2"/>
      <c r="W125" s="2"/>
      <c r="X125" s="2"/>
      <c r="Y125" s="2"/>
      <c r="Z125" s="2"/>
      <c r="AA125" s="2"/>
      <c r="AB125" s="2"/>
    </row>
    <row r="126" ht="12.75" customHeight="1">
      <c r="A126" s="2"/>
      <c r="B126" s="2"/>
      <c r="C126" s="2"/>
      <c r="D126" s="2"/>
      <c r="E126" s="2"/>
      <c r="F126" s="2"/>
      <c r="G126" s="2"/>
      <c r="H126" s="2"/>
      <c r="I126" s="2"/>
      <c r="J126" s="2"/>
      <c r="K126" s="2"/>
      <c r="L126" s="2"/>
      <c r="M126" s="2"/>
      <c r="N126" s="2"/>
      <c r="O126" s="2"/>
      <c r="P126" s="6"/>
      <c r="Q126" s="6"/>
      <c r="R126" s="2"/>
      <c r="S126" s="2"/>
      <c r="T126" s="2"/>
      <c r="U126" s="2"/>
      <c r="V126" s="2"/>
      <c r="W126" s="2"/>
      <c r="X126" s="2"/>
      <c r="Y126" s="2"/>
      <c r="Z126" s="2"/>
      <c r="AA126" s="2"/>
      <c r="AB126" s="2"/>
    </row>
    <row r="127" ht="12.75" customHeight="1">
      <c r="A127" s="2"/>
      <c r="B127" s="2"/>
      <c r="C127" s="2"/>
      <c r="D127" s="2"/>
      <c r="E127" s="2"/>
      <c r="F127" s="2"/>
      <c r="G127" s="2"/>
      <c r="H127" s="2"/>
      <c r="I127" s="2"/>
      <c r="J127" s="2"/>
      <c r="K127" s="2"/>
      <c r="L127" s="2"/>
      <c r="M127" s="2"/>
      <c r="N127" s="2"/>
      <c r="O127" s="2"/>
      <c r="P127" s="6"/>
      <c r="Q127" s="6"/>
      <c r="R127" s="2"/>
      <c r="S127" s="2"/>
      <c r="T127" s="2"/>
      <c r="U127" s="2"/>
      <c r="V127" s="2"/>
      <c r="W127" s="2"/>
      <c r="X127" s="2"/>
      <c r="Y127" s="2"/>
      <c r="Z127" s="2"/>
      <c r="AA127" s="2"/>
      <c r="AB127" s="2"/>
    </row>
    <row r="128" ht="12.75" customHeight="1">
      <c r="A128" s="2"/>
      <c r="B128" s="2"/>
      <c r="C128" s="2"/>
      <c r="D128" s="2"/>
      <c r="E128" s="2"/>
      <c r="F128" s="2"/>
      <c r="G128" s="2"/>
      <c r="H128" s="2"/>
      <c r="I128" s="2"/>
      <c r="J128" s="2"/>
      <c r="K128" s="2"/>
      <c r="L128" s="2"/>
      <c r="M128" s="2"/>
      <c r="N128" s="2"/>
      <c r="O128" s="2"/>
      <c r="P128" s="6"/>
      <c r="Q128" s="6"/>
      <c r="R128" s="2"/>
      <c r="S128" s="2"/>
      <c r="T128" s="2"/>
      <c r="U128" s="2"/>
      <c r="V128" s="2"/>
      <c r="W128" s="2"/>
      <c r="X128" s="2"/>
      <c r="Y128" s="2"/>
      <c r="Z128" s="2"/>
      <c r="AA128" s="2"/>
      <c r="AB128" s="2"/>
    </row>
    <row r="129" ht="12.75" customHeight="1">
      <c r="A129" s="2"/>
      <c r="B129" s="2"/>
      <c r="C129" s="2"/>
      <c r="D129" s="2"/>
      <c r="E129" s="2"/>
      <c r="F129" s="2"/>
      <c r="G129" s="2"/>
      <c r="H129" s="2"/>
      <c r="I129" s="2"/>
      <c r="J129" s="2"/>
      <c r="K129" s="2"/>
      <c r="L129" s="2"/>
      <c r="M129" s="2"/>
      <c r="N129" s="2"/>
      <c r="O129" s="2"/>
      <c r="P129" s="6"/>
      <c r="Q129" s="6"/>
      <c r="R129" s="2"/>
      <c r="S129" s="2"/>
      <c r="T129" s="2"/>
      <c r="U129" s="2"/>
      <c r="V129" s="2"/>
      <c r="W129" s="2"/>
      <c r="X129" s="2"/>
      <c r="Y129" s="2"/>
      <c r="Z129" s="2"/>
      <c r="AA129" s="2"/>
      <c r="AB129" s="2"/>
    </row>
    <row r="130" ht="12.75" customHeight="1">
      <c r="A130" s="2"/>
      <c r="B130" s="2"/>
      <c r="C130" s="2"/>
      <c r="D130" s="2"/>
      <c r="E130" s="2"/>
      <c r="F130" s="2"/>
      <c r="G130" s="2"/>
      <c r="H130" s="2"/>
      <c r="I130" s="2"/>
      <c r="J130" s="2"/>
      <c r="K130" s="2"/>
      <c r="L130" s="2"/>
      <c r="M130" s="2"/>
      <c r="N130" s="2"/>
      <c r="O130" s="2"/>
      <c r="P130" s="6"/>
      <c r="Q130" s="6"/>
      <c r="R130" s="2"/>
      <c r="S130" s="2"/>
      <c r="T130" s="2"/>
      <c r="U130" s="2"/>
      <c r="V130" s="2"/>
      <c r="W130" s="2"/>
      <c r="X130" s="2"/>
      <c r="Y130" s="2"/>
      <c r="Z130" s="2"/>
      <c r="AA130" s="2"/>
      <c r="AB130" s="2"/>
    </row>
    <row r="131" ht="12.75" customHeight="1">
      <c r="A131" s="2"/>
      <c r="B131" s="2"/>
      <c r="C131" s="2"/>
      <c r="D131" s="2"/>
      <c r="E131" s="2"/>
      <c r="F131" s="2"/>
      <c r="G131" s="2"/>
      <c r="H131" s="2"/>
      <c r="I131" s="2"/>
      <c r="J131" s="2"/>
      <c r="K131" s="2"/>
      <c r="L131" s="2"/>
      <c r="M131" s="2"/>
      <c r="N131" s="2"/>
      <c r="O131" s="2"/>
      <c r="P131" s="6"/>
      <c r="Q131" s="6"/>
      <c r="R131" s="2"/>
      <c r="S131" s="2"/>
      <c r="T131" s="2"/>
      <c r="U131" s="2"/>
      <c r="V131" s="2"/>
      <c r="W131" s="2"/>
      <c r="X131" s="2"/>
      <c r="Y131" s="2"/>
      <c r="Z131" s="2"/>
      <c r="AA131" s="2"/>
      <c r="AB131" s="2"/>
    </row>
    <row r="132" ht="12.75" customHeight="1">
      <c r="A132" s="2"/>
      <c r="B132" s="2"/>
      <c r="C132" s="2"/>
      <c r="D132" s="2"/>
      <c r="E132" s="2"/>
      <c r="F132" s="2"/>
      <c r="G132" s="2"/>
      <c r="H132" s="2"/>
      <c r="I132" s="2"/>
      <c r="J132" s="2"/>
      <c r="K132" s="2"/>
      <c r="L132" s="2"/>
      <c r="M132" s="2"/>
      <c r="N132" s="2"/>
      <c r="O132" s="2"/>
      <c r="P132" s="6"/>
      <c r="Q132" s="6"/>
      <c r="R132" s="2"/>
      <c r="S132" s="2"/>
      <c r="T132" s="2"/>
      <c r="U132" s="2"/>
      <c r="V132" s="2"/>
      <c r="W132" s="2"/>
      <c r="X132" s="2"/>
      <c r="Y132" s="2"/>
      <c r="Z132" s="2"/>
      <c r="AA132" s="2"/>
      <c r="AB132" s="2"/>
    </row>
    <row r="133" ht="12.75" customHeight="1">
      <c r="A133" s="2"/>
      <c r="B133" s="2"/>
      <c r="C133" s="2"/>
      <c r="D133" s="2"/>
      <c r="E133" s="2"/>
      <c r="F133" s="2"/>
      <c r="G133" s="2"/>
      <c r="H133" s="2"/>
      <c r="I133" s="2"/>
      <c r="J133" s="2"/>
      <c r="K133" s="2"/>
      <c r="L133" s="2"/>
      <c r="M133" s="2"/>
      <c r="N133" s="2"/>
      <c r="O133" s="2"/>
      <c r="P133" s="6"/>
      <c r="Q133" s="6"/>
      <c r="R133" s="2"/>
      <c r="S133" s="2"/>
      <c r="T133" s="2"/>
      <c r="U133" s="2"/>
      <c r="V133" s="2"/>
      <c r="W133" s="2"/>
      <c r="X133" s="2"/>
      <c r="Y133" s="2"/>
      <c r="Z133" s="2"/>
      <c r="AA133" s="2"/>
      <c r="AB133" s="2"/>
    </row>
    <row r="134" ht="12.75" customHeight="1">
      <c r="A134" s="2"/>
      <c r="B134" s="2"/>
      <c r="C134" s="2"/>
      <c r="D134" s="2"/>
      <c r="E134" s="2"/>
      <c r="F134" s="2"/>
      <c r="G134" s="2"/>
      <c r="H134" s="2"/>
      <c r="I134" s="2"/>
      <c r="J134" s="2"/>
      <c r="K134" s="2"/>
      <c r="L134" s="2"/>
      <c r="M134" s="2"/>
      <c r="N134" s="2"/>
      <c r="O134" s="2"/>
      <c r="P134" s="6"/>
      <c r="Q134" s="6"/>
      <c r="R134" s="2"/>
      <c r="S134" s="2"/>
      <c r="T134" s="2"/>
      <c r="U134" s="2"/>
      <c r="V134" s="2"/>
      <c r="W134" s="2"/>
      <c r="X134" s="2"/>
      <c r="Y134" s="2"/>
      <c r="Z134" s="2"/>
      <c r="AA134" s="2"/>
      <c r="AB134" s="2"/>
    </row>
    <row r="135" ht="12.75" customHeight="1">
      <c r="A135" s="2"/>
      <c r="B135" s="2"/>
      <c r="C135" s="2"/>
      <c r="D135" s="2"/>
      <c r="E135" s="2"/>
      <c r="F135" s="2"/>
      <c r="G135" s="2"/>
      <c r="H135" s="2"/>
      <c r="I135" s="2"/>
      <c r="J135" s="2"/>
      <c r="K135" s="2"/>
      <c r="L135" s="2"/>
      <c r="M135" s="2"/>
      <c r="N135" s="2"/>
      <c r="O135" s="2"/>
      <c r="P135" s="6"/>
      <c r="Q135" s="6"/>
      <c r="R135" s="2"/>
      <c r="S135" s="2"/>
      <c r="T135" s="2"/>
      <c r="U135" s="2"/>
      <c r="V135" s="2"/>
      <c r="W135" s="2"/>
      <c r="X135" s="2"/>
      <c r="Y135" s="2"/>
      <c r="Z135" s="2"/>
      <c r="AA135" s="2"/>
      <c r="AB135" s="2"/>
    </row>
    <row r="136" ht="12.75" customHeight="1">
      <c r="A136" s="2"/>
      <c r="B136" s="2"/>
      <c r="C136" s="2"/>
      <c r="D136" s="2"/>
      <c r="E136" s="2"/>
      <c r="F136" s="2"/>
      <c r="G136" s="2"/>
      <c r="H136" s="2"/>
      <c r="I136" s="2"/>
      <c r="J136" s="2"/>
      <c r="K136" s="2"/>
      <c r="L136" s="2"/>
      <c r="M136" s="2"/>
      <c r="N136" s="2"/>
      <c r="O136" s="2"/>
      <c r="P136" s="6"/>
      <c r="Q136" s="6"/>
      <c r="R136" s="2"/>
      <c r="S136" s="2"/>
      <c r="T136" s="2"/>
      <c r="U136" s="2"/>
      <c r="V136" s="2"/>
      <c r="W136" s="2"/>
      <c r="X136" s="2"/>
      <c r="Y136" s="2"/>
      <c r="Z136" s="2"/>
      <c r="AA136" s="2"/>
      <c r="AB136" s="2"/>
    </row>
    <row r="137" ht="12.75" customHeight="1">
      <c r="A137" s="2"/>
      <c r="B137" s="2"/>
      <c r="C137" s="2"/>
      <c r="D137" s="2"/>
      <c r="E137" s="2"/>
      <c r="F137" s="2"/>
      <c r="G137" s="2"/>
      <c r="H137" s="2"/>
      <c r="I137" s="2"/>
      <c r="J137" s="2"/>
      <c r="K137" s="2"/>
      <c r="L137" s="2"/>
      <c r="M137" s="2"/>
      <c r="N137" s="2"/>
      <c r="O137" s="2"/>
      <c r="P137" s="6"/>
      <c r="Q137" s="6"/>
      <c r="R137" s="2"/>
      <c r="S137" s="2"/>
      <c r="T137" s="2"/>
      <c r="U137" s="2"/>
      <c r="V137" s="2"/>
      <c r="W137" s="2"/>
      <c r="X137" s="2"/>
      <c r="Y137" s="2"/>
      <c r="Z137" s="2"/>
      <c r="AA137" s="2"/>
      <c r="AB137" s="2"/>
    </row>
    <row r="138" ht="12.75" customHeight="1">
      <c r="A138" s="2"/>
      <c r="B138" s="2"/>
      <c r="C138" s="2"/>
      <c r="D138" s="2"/>
      <c r="E138" s="2"/>
      <c r="F138" s="2"/>
      <c r="G138" s="2"/>
      <c r="H138" s="2"/>
      <c r="I138" s="2"/>
      <c r="J138" s="2"/>
      <c r="K138" s="2"/>
      <c r="L138" s="2"/>
      <c r="M138" s="2"/>
      <c r="N138" s="2"/>
      <c r="O138" s="2"/>
      <c r="P138" s="6"/>
      <c r="Q138" s="6"/>
      <c r="R138" s="2"/>
      <c r="S138" s="2"/>
      <c r="T138" s="2"/>
      <c r="U138" s="2"/>
      <c r="V138" s="2"/>
      <c r="W138" s="2"/>
      <c r="X138" s="2"/>
      <c r="Y138" s="2"/>
      <c r="Z138" s="2"/>
      <c r="AA138" s="2"/>
      <c r="AB138" s="2"/>
    </row>
    <row r="139" ht="12.75" customHeight="1">
      <c r="A139" s="2"/>
      <c r="B139" s="2"/>
      <c r="C139" s="2"/>
      <c r="D139" s="2"/>
      <c r="E139" s="2"/>
      <c r="F139" s="2"/>
      <c r="G139" s="2"/>
      <c r="H139" s="2"/>
      <c r="I139" s="2"/>
      <c r="J139" s="2"/>
      <c r="K139" s="2"/>
      <c r="L139" s="2"/>
      <c r="M139" s="2"/>
      <c r="N139" s="2"/>
      <c r="O139" s="2"/>
      <c r="P139" s="6"/>
      <c r="Q139" s="6"/>
      <c r="R139" s="2"/>
      <c r="S139" s="2"/>
      <c r="T139" s="2"/>
      <c r="U139" s="2"/>
      <c r="V139" s="2"/>
      <c r="W139" s="2"/>
      <c r="X139" s="2"/>
      <c r="Y139" s="2"/>
      <c r="Z139" s="2"/>
      <c r="AA139" s="2"/>
      <c r="AB139" s="2"/>
    </row>
    <row r="140" ht="12.75" customHeight="1">
      <c r="A140" s="2"/>
      <c r="B140" s="2"/>
      <c r="C140" s="2"/>
      <c r="D140" s="2"/>
      <c r="E140" s="2"/>
      <c r="F140" s="2"/>
      <c r="G140" s="2"/>
      <c r="H140" s="2"/>
      <c r="I140" s="2"/>
      <c r="J140" s="2"/>
      <c r="K140" s="2"/>
      <c r="L140" s="2"/>
      <c r="M140" s="2"/>
      <c r="N140" s="2"/>
      <c r="O140" s="2"/>
      <c r="P140" s="6"/>
      <c r="Q140" s="6"/>
      <c r="R140" s="2"/>
      <c r="S140" s="2"/>
      <c r="T140" s="2"/>
      <c r="U140" s="2"/>
      <c r="V140" s="2"/>
      <c r="W140" s="2"/>
      <c r="X140" s="2"/>
      <c r="Y140" s="2"/>
      <c r="Z140" s="2"/>
      <c r="AA140" s="2"/>
      <c r="AB140" s="2"/>
    </row>
    <row r="141" ht="12.75" customHeight="1">
      <c r="A141" s="2"/>
      <c r="B141" s="2"/>
      <c r="C141" s="2"/>
      <c r="D141" s="2"/>
      <c r="E141" s="2"/>
      <c r="F141" s="2"/>
      <c r="G141" s="2"/>
      <c r="H141" s="2"/>
      <c r="I141" s="2"/>
      <c r="J141" s="2"/>
      <c r="K141" s="2"/>
      <c r="L141" s="2"/>
      <c r="M141" s="2"/>
      <c r="N141" s="2"/>
      <c r="O141" s="2"/>
      <c r="P141" s="6"/>
      <c r="Q141" s="6"/>
      <c r="R141" s="2"/>
      <c r="S141" s="2"/>
      <c r="T141" s="2"/>
      <c r="U141" s="2"/>
      <c r="V141" s="2"/>
      <c r="W141" s="2"/>
      <c r="X141" s="2"/>
      <c r="Y141" s="2"/>
      <c r="Z141" s="2"/>
      <c r="AA141" s="2"/>
      <c r="AB141" s="2"/>
    </row>
    <row r="142" ht="12.75" customHeight="1">
      <c r="A142" s="2"/>
      <c r="B142" s="2"/>
      <c r="C142" s="2"/>
      <c r="D142" s="2"/>
      <c r="E142" s="2"/>
      <c r="F142" s="2"/>
      <c r="G142" s="2"/>
      <c r="H142" s="2"/>
      <c r="I142" s="2"/>
      <c r="J142" s="2"/>
      <c r="K142" s="2"/>
      <c r="L142" s="2"/>
      <c r="M142" s="2"/>
      <c r="N142" s="2"/>
      <c r="O142" s="2"/>
      <c r="P142" s="6"/>
      <c r="Q142" s="6"/>
      <c r="R142" s="2"/>
      <c r="S142" s="2"/>
      <c r="T142" s="2"/>
      <c r="U142" s="2"/>
      <c r="V142" s="2"/>
      <c r="W142" s="2"/>
      <c r="X142" s="2"/>
      <c r="Y142" s="2"/>
      <c r="Z142" s="2"/>
      <c r="AA142" s="2"/>
      <c r="AB142" s="2"/>
    </row>
    <row r="143" ht="12.75" customHeight="1">
      <c r="A143" s="2"/>
      <c r="B143" s="2"/>
      <c r="C143" s="2"/>
      <c r="D143" s="2"/>
      <c r="E143" s="2"/>
      <c r="F143" s="2"/>
      <c r="G143" s="2"/>
      <c r="H143" s="2"/>
      <c r="I143" s="2"/>
      <c r="J143" s="2"/>
      <c r="K143" s="2"/>
      <c r="L143" s="2"/>
      <c r="M143" s="2"/>
      <c r="N143" s="2"/>
      <c r="O143" s="2"/>
      <c r="P143" s="6"/>
      <c r="Q143" s="6"/>
      <c r="R143" s="2"/>
      <c r="S143" s="2"/>
      <c r="T143" s="2"/>
      <c r="U143" s="2"/>
      <c r="V143" s="2"/>
      <c r="W143" s="2"/>
      <c r="X143" s="2"/>
      <c r="Y143" s="2"/>
      <c r="Z143" s="2"/>
      <c r="AA143" s="2"/>
      <c r="AB143" s="2"/>
    </row>
    <row r="144" ht="12.75" customHeight="1">
      <c r="A144" s="2"/>
      <c r="B144" s="2"/>
      <c r="C144" s="2"/>
      <c r="D144" s="2"/>
      <c r="E144" s="2"/>
      <c r="F144" s="2"/>
      <c r="G144" s="2"/>
      <c r="H144" s="2"/>
      <c r="I144" s="2"/>
      <c r="J144" s="2"/>
      <c r="K144" s="2"/>
      <c r="L144" s="2"/>
      <c r="M144" s="2"/>
      <c r="N144" s="2"/>
      <c r="O144" s="2"/>
      <c r="P144" s="6"/>
      <c r="Q144" s="6"/>
      <c r="R144" s="2"/>
      <c r="S144" s="2"/>
      <c r="T144" s="2"/>
      <c r="U144" s="2"/>
      <c r="V144" s="2"/>
      <c r="W144" s="2"/>
      <c r="X144" s="2"/>
      <c r="Y144" s="2"/>
      <c r="Z144" s="2"/>
      <c r="AA144" s="2"/>
      <c r="AB144" s="2"/>
    </row>
    <row r="145" ht="12.75" customHeight="1">
      <c r="A145" s="2"/>
      <c r="B145" s="2"/>
      <c r="C145" s="2"/>
      <c r="D145" s="2"/>
      <c r="E145" s="2"/>
      <c r="F145" s="2"/>
      <c r="G145" s="2"/>
      <c r="H145" s="2"/>
      <c r="I145" s="2"/>
      <c r="J145" s="2"/>
      <c r="K145" s="2"/>
      <c r="L145" s="2"/>
      <c r="M145" s="2"/>
      <c r="N145" s="2"/>
      <c r="O145" s="2"/>
      <c r="P145" s="6"/>
      <c r="Q145" s="6"/>
      <c r="R145" s="2"/>
      <c r="S145" s="2"/>
      <c r="T145" s="2"/>
      <c r="U145" s="2"/>
      <c r="V145" s="2"/>
      <c r="W145" s="2"/>
      <c r="X145" s="2"/>
      <c r="Y145" s="2"/>
      <c r="Z145" s="2"/>
      <c r="AA145" s="2"/>
      <c r="AB145" s="2"/>
    </row>
    <row r="146" ht="12.75" customHeight="1">
      <c r="A146" s="2"/>
      <c r="B146" s="2"/>
      <c r="C146" s="2"/>
      <c r="D146" s="2"/>
      <c r="E146" s="2"/>
      <c r="F146" s="2"/>
      <c r="G146" s="2"/>
      <c r="H146" s="2"/>
      <c r="I146" s="2"/>
      <c r="J146" s="2"/>
      <c r="K146" s="2"/>
      <c r="L146" s="2"/>
      <c r="M146" s="2"/>
      <c r="N146" s="2"/>
      <c r="O146" s="2"/>
      <c r="P146" s="6"/>
      <c r="Q146" s="6"/>
      <c r="R146" s="2"/>
      <c r="S146" s="2"/>
      <c r="T146" s="2"/>
      <c r="U146" s="2"/>
      <c r="V146" s="2"/>
      <c r="W146" s="2"/>
      <c r="X146" s="2"/>
      <c r="Y146" s="2"/>
      <c r="Z146" s="2"/>
      <c r="AA146" s="2"/>
      <c r="AB146" s="2"/>
    </row>
    <row r="147" ht="12.75" customHeight="1">
      <c r="A147" s="2"/>
      <c r="B147" s="2"/>
      <c r="C147" s="2"/>
      <c r="D147" s="2"/>
      <c r="E147" s="2"/>
      <c r="F147" s="2"/>
      <c r="G147" s="2"/>
      <c r="H147" s="2"/>
      <c r="I147" s="2"/>
      <c r="J147" s="2"/>
      <c r="K147" s="2"/>
      <c r="L147" s="2"/>
      <c r="M147" s="2"/>
      <c r="N147" s="2"/>
      <c r="O147" s="2"/>
      <c r="P147" s="6"/>
      <c r="Q147" s="6"/>
      <c r="R147" s="2"/>
      <c r="S147" s="2"/>
      <c r="T147" s="2"/>
      <c r="U147" s="2"/>
      <c r="V147" s="2"/>
      <c r="W147" s="2"/>
      <c r="X147" s="2"/>
      <c r="Y147" s="2"/>
      <c r="Z147" s="2"/>
      <c r="AA147" s="2"/>
      <c r="AB147" s="2"/>
    </row>
    <row r="148" ht="12.75" customHeight="1">
      <c r="A148" s="2"/>
      <c r="B148" s="2"/>
      <c r="C148" s="2"/>
      <c r="D148" s="2"/>
      <c r="E148" s="2"/>
      <c r="F148" s="2"/>
      <c r="G148" s="2"/>
      <c r="H148" s="2"/>
      <c r="I148" s="2"/>
      <c r="J148" s="2"/>
      <c r="K148" s="2"/>
      <c r="L148" s="2"/>
      <c r="M148" s="2"/>
      <c r="N148" s="2"/>
      <c r="O148" s="2"/>
      <c r="P148" s="6"/>
      <c r="Q148" s="6"/>
      <c r="R148" s="2"/>
      <c r="S148" s="2"/>
      <c r="T148" s="2"/>
      <c r="U148" s="2"/>
      <c r="V148" s="2"/>
      <c r="W148" s="2"/>
      <c r="X148" s="2"/>
      <c r="Y148" s="2"/>
      <c r="Z148" s="2"/>
      <c r="AA148" s="2"/>
      <c r="AB148" s="2"/>
    </row>
    <row r="149" ht="12.75" customHeight="1">
      <c r="A149" s="2"/>
      <c r="B149" s="2"/>
      <c r="C149" s="2"/>
      <c r="D149" s="2"/>
      <c r="E149" s="2"/>
      <c r="F149" s="2"/>
      <c r="G149" s="2"/>
      <c r="H149" s="2"/>
      <c r="I149" s="2"/>
      <c r="J149" s="2"/>
      <c r="K149" s="2"/>
      <c r="L149" s="2"/>
      <c r="M149" s="2"/>
      <c r="N149" s="2"/>
      <c r="O149" s="2"/>
      <c r="P149" s="6"/>
      <c r="Q149" s="6"/>
      <c r="R149" s="2"/>
      <c r="S149" s="2"/>
      <c r="T149" s="2"/>
      <c r="U149" s="2"/>
      <c r="V149" s="2"/>
      <c r="W149" s="2"/>
      <c r="X149" s="2"/>
      <c r="Y149" s="2"/>
      <c r="Z149" s="2"/>
      <c r="AA149" s="2"/>
      <c r="AB149" s="2"/>
    </row>
    <row r="150" ht="12.75" customHeight="1">
      <c r="A150" s="2"/>
      <c r="B150" s="2"/>
      <c r="C150" s="2"/>
      <c r="D150" s="2"/>
      <c r="E150" s="2"/>
      <c r="F150" s="2"/>
      <c r="G150" s="2"/>
      <c r="H150" s="2"/>
      <c r="I150" s="2"/>
      <c r="J150" s="2"/>
      <c r="K150" s="2"/>
      <c r="L150" s="2"/>
      <c r="M150" s="2"/>
      <c r="N150" s="2"/>
      <c r="O150" s="2"/>
      <c r="P150" s="6"/>
      <c r="Q150" s="6"/>
      <c r="R150" s="2"/>
      <c r="S150" s="2"/>
      <c r="T150" s="2"/>
      <c r="U150" s="2"/>
      <c r="V150" s="2"/>
      <c r="W150" s="2"/>
      <c r="X150" s="2"/>
      <c r="Y150" s="2"/>
      <c r="Z150" s="2"/>
      <c r="AA150" s="2"/>
      <c r="AB150" s="2"/>
    </row>
    <row r="151" ht="12.75" customHeight="1">
      <c r="A151" s="2"/>
      <c r="B151" s="2"/>
      <c r="C151" s="2"/>
      <c r="D151" s="2"/>
      <c r="E151" s="2"/>
      <c r="F151" s="2"/>
      <c r="G151" s="2"/>
      <c r="H151" s="2"/>
      <c r="I151" s="2"/>
      <c r="J151" s="2"/>
      <c r="K151" s="2"/>
      <c r="L151" s="2"/>
      <c r="M151" s="2"/>
      <c r="N151" s="2"/>
      <c r="O151" s="2"/>
      <c r="P151" s="6"/>
      <c r="Q151" s="6"/>
      <c r="R151" s="2"/>
      <c r="S151" s="2"/>
      <c r="T151" s="2"/>
      <c r="U151" s="2"/>
      <c r="V151" s="2"/>
      <c r="W151" s="2"/>
      <c r="X151" s="2"/>
      <c r="Y151" s="2"/>
      <c r="Z151" s="2"/>
      <c r="AA151" s="2"/>
      <c r="AB151" s="2"/>
    </row>
    <row r="152" ht="12.75" customHeight="1">
      <c r="A152" s="2"/>
      <c r="B152" s="2"/>
      <c r="C152" s="2"/>
      <c r="D152" s="2"/>
      <c r="E152" s="2"/>
      <c r="F152" s="2"/>
      <c r="G152" s="2"/>
      <c r="H152" s="2"/>
      <c r="I152" s="2"/>
      <c r="J152" s="2"/>
      <c r="K152" s="2"/>
      <c r="L152" s="2"/>
      <c r="M152" s="2"/>
      <c r="N152" s="2"/>
      <c r="O152" s="2"/>
      <c r="P152" s="6"/>
      <c r="Q152" s="6"/>
      <c r="R152" s="2"/>
      <c r="S152" s="2"/>
      <c r="T152" s="2"/>
      <c r="U152" s="2"/>
      <c r="V152" s="2"/>
      <c r="W152" s="2"/>
      <c r="X152" s="2"/>
      <c r="Y152" s="2"/>
      <c r="Z152" s="2"/>
      <c r="AA152" s="2"/>
      <c r="AB152" s="2"/>
    </row>
    <row r="153" ht="12.75" customHeight="1">
      <c r="A153" s="2"/>
      <c r="B153" s="2"/>
      <c r="C153" s="2"/>
      <c r="D153" s="2"/>
      <c r="E153" s="2"/>
      <c r="F153" s="2"/>
      <c r="G153" s="2"/>
      <c r="H153" s="2"/>
      <c r="I153" s="2"/>
      <c r="J153" s="2"/>
      <c r="K153" s="2"/>
      <c r="L153" s="2"/>
      <c r="M153" s="2"/>
      <c r="N153" s="2"/>
      <c r="O153" s="2"/>
      <c r="P153" s="6"/>
      <c r="Q153" s="6"/>
      <c r="R153" s="2"/>
      <c r="S153" s="2"/>
      <c r="T153" s="2"/>
      <c r="U153" s="2"/>
      <c r="V153" s="2"/>
      <c r="W153" s="2"/>
      <c r="X153" s="2"/>
      <c r="Y153" s="2"/>
      <c r="Z153" s="2"/>
      <c r="AA153" s="2"/>
      <c r="AB153" s="2"/>
    </row>
    <row r="154" ht="12.75" customHeight="1">
      <c r="A154" s="2"/>
      <c r="B154" s="2"/>
      <c r="C154" s="2"/>
      <c r="D154" s="2"/>
      <c r="E154" s="2"/>
      <c r="F154" s="2"/>
      <c r="G154" s="2"/>
      <c r="H154" s="2"/>
      <c r="I154" s="2"/>
      <c r="J154" s="2"/>
      <c r="K154" s="2"/>
      <c r="L154" s="2"/>
      <c r="M154" s="2"/>
      <c r="N154" s="2"/>
      <c r="O154" s="2"/>
      <c r="P154" s="6"/>
      <c r="Q154" s="6"/>
      <c r="R154" s="2"/>
      <c r="S154" s="2"/>
      <c r="T154" s="2"/>
      <c r="U154" s="2"/>
      <c r="V154" s="2"/>
      <c r="W154" s="2"/>
      <c r="X154" s="2"/>
      <c r="Y154" s="2"/>
      <c r="Z154" s="2"/>
      <c r="AA154" s="2"/>
      <c r="AB154" s="2"/>
    </row>
    <row r="155" ht="12.75" customHeight="1">
      <c r="A155" s="2"/>
      <c r="B155" s="2"/>
      <c r="C155" s="2"/>
      <c r="D155" s="2"/>
      <c r="E155" s="2"/>
      <c r="F155" s="2"/>
      <c r="G155" s="2"/>
      <c r="H155" s="2"/>
      <c r="I155" s="2"/>
      <c r="J155" s="2"/>
      <c r="K155" s="2"/>
      <c r="L155" s="2"/>
      <c r="M155" s="2"/>
      <c r="N155" s="2"/>
      <c r="O155" s="2"/>
      <c r="P155" s="6"/>
      <c r="Q155" s="6"/>
      <c r="R155" s="2"/>
      <c r="S155" s="2"/>
      <c r="T155" s="2"/>
      <c r="U155" s="2"/>
      <c r="V155" s="2"/>
      <c r="W155" s="2"/>
      <c r="X155" s="2"/>
      <c r="Y155" s="2"/>
      <c r="Z155" s="2"/>
      <c r="AA155" s="2"/>
      <c r="AB155" s="2"/>
    </row>
    <row r="156" ht="12.75" customHeight="1">
      <c r="A156" s="2"/>
      <c r="B156" s="2"/>
      <c r="C156" s="2"/>
      <c r="D156" s="2"/>
      <c r="E156" s="2"/>
      <c r="F156" s="2"/>
      <c r="G156" s="2"/>
      <c r="H156" s="2"/>
      <c r="I156" s="2"/>
      <c r="J156" s="2"/>
      <c r="K156" s="2"/>
      <c r="L156" s="2"/>
      <c r="M156" s="2"/>
      <c r="N156" s="2"/>
      <c r="O156" s="2"/>
      <c r="P156" s="6"/>
      <c r="Q156" s="6"/>
      <c r="R156" s="2"/>
      <c r="S156" s="2"/>
      <c r="T156" s="2"/>
      <c r="U156" s="2"/>
      <c r="V156" s="2"/>
      <c r="W156" s="2"/>
      <c r="X156" s="2"/>
      <c r="Y156" s="2"/>
      <c r="Z156" s="2"/>
      <c r="AA156" s="2"/>
      <c r="AB156" s="2"/>
    </row>
    <row r="157" ht="12.75" customHeight="1">
      <c r="A157" s="2"/>
      <c r="B157" s="2"/>
      <c r="C157" s="2"/>
      <c r="D157" s="2"/>
      <c r="E157" s="2"/>
      <c r="F157" s="2"/>
      <c r="G157" s="2"/>
      <c r="H157" s="2"/>
      <c r="I157" s="2"/>
      <c r="J157" s="2"/>
      <c r="K157" s="2"/>
      <c r="L157" s="2"/>
      <c r="M157" s="2"/>
      <c r="N157" s="2"/>
      <c r="O157" s="2"/>
      <c r="P157" s="6"/>
      <c r="Q157" s="6"/>
      <c r="R157" s="2"/>
      <c r="S157" s="2"/>
      <c r="T157" s="2"/>
      <c r="U157" s="2"/>
      <c r="V157" s="2"/>
      <c r="W157" s="2"/>
      <c r="X157" s="2"/>
      <c r="Y157" s="2"/>
      <c r="Z157" s="2"/>
      <c r="AA157" s="2"/>
      <c r="AB157" s="2"/>
    </row>
    <row r="158" ht="12.75" customHeight="1">
      <c r="A158" s="2"/>
      <c r="B158" s="2"/>
      <c r="C158" s="2"/>
      <c r="D158" s="2"/>
      <c r="E158" s="2"/>
      <c r="F158" s="2"/>
      <c r="G158" s="2"/>
      <c r="H158" s="2"/>
      <c r="I158" s="2"/>
      <c r="J158" s="2"/>
      <c r="K158" s="2"/>
      <c r="L158" s="2"/>
      <c r="M158" s="2"/>
      <c r="N158" s="2"/>
      <c r="O158" s="2"/>
      <c r="P158" s="6"/>
      <c r="Q158" s="6"/>
      <c r="R158" s="2"/>
      <c r="S158" s="2"/>
      <c r="T158" s="2"/>
      <c r="U158" s="2"/>
      <c r="V158" s="2"/>
      <c r="W158" s="2"/>
      <c r="X158" s="2"/>
      <c r="Y158" s="2"/>
      <c r="Z158" s="2"/>
      <c r="AA158" s="2"/>
      <c r="AB158" s="2"/>
    </row>
    <row r="159" ht="12.75" customHeight="1">
      <c r="A159" s="2"/>
      <c r="B159" s="2"/>
      <c r="C159" s="2"/>
      <c r="D159" s="2"/>
      <c r="E159" s="2"/>
      <c r="F159" s="2"/>
      <c r="G159" s="2"/>
      <c r="H159" s="2"/>
      <c r="I159" s="2"/>
      <c r="J159" s="2"/>
      <c r="K159" s="2"/>
      <c r="L159" s="2"/>
      <c r="M159" s="2"/>
      <c r="N159" s="2"/>
      <c r="O159" s="2"/>
      <c r="P159" s="6"/>
      <c r="Q159" s="6"/>
      <c r="R159" s="2"/>
      <c r="S159" s="2"/>
      <c r="T159" s="2"/>
      <c r="U159" s="2"/>
      <c r="V159" s="2"/>
      <c r="W159" s="2"/>
      <c r="X159" s="2"/>
      <c r="Y159" s="2"/>
      <c r="Z159" s="2"/>
      <c r="AA159" s="2"/>
      <c r="AB159" s="2"/>
    </row>
    <row r="160" ht="12.75" customHeight="1">
      <c r="A160" s="2"/>
      <c r="B160" s="2"/>
      <c r="C160" s="2"/>
      <c r="D160" s="2"/>
      <c r="E160" s="2"/>
      <c r="F160" s="2"/>
      <c r="G160" s="2"/>
      <c r="H160" s="2"/>
      <c r="I160" s="2"/>
      <c r="J160" s="2"/>
      <c r="K160" s="2"/>
      <c r="L160" s="2"/>
      <c r="M160" s="2"/>
      <c r="N160" s="2"/>
      <c r="O160" s="2"/>
      <c r="P160" s="6"/>
      <c r="Q160" s="6"/>
      <c r="R160" s="2"/>
      <c r="S160" s="2"/>
      <c r="T160" s="2"/>
      <c r="U160" s="2"/>
      <c r="V160" s="2"/>
      <c r="W160" s="2"/>
      <c r="X160" s="2"/>
      <c r="Y160" s="2"/>
      <c r="Z160" s="2"/>
      <c r="AA160" s="2"/>
      <c r="AB160" s="2"/>
    </row>
    <row r="161" ht="12.75" customHeight="1">
      <c r="A161" s="2"/>
      <c r="B161" s="2"/>
      <c r="C161" s="2"/>
      <c r="D161" s="2"/>
      <c r="E161" s="2"/>
      <c r="F161" s="2"/>
      <c r="G161" s="2"/>
      <c r="H161" s="2"/>
      <c r="I161" s="2"/>
      <c r="J161" s="2"/>
      <c r="K161" s="2"/>
      <c r="L161" s="2"/>
      <c r="M161" s="2"/>
      <c r="N161" s="2"/>
      <c r="O161" s="2"/>
      <c r="P161" s="6"/>
      <c r="Q161" s="6"/>
      <c r="R161" s="2"/>
      <c r="S161" s="2"/>
      <c r="T161" s="2"/>
      <c r="U161" s="2"/>
      <c r="V161" s="2"/>
      <c r="W161" s="2"/>
      <c r="X161" s="2"/>
      <c r="Y161" s="2"/>
      <c r="Z161" s="2"/>
      <c r="AA161" s="2"/>
      <c r="AB161" s="2"/>
    </row>
    <row r="162" ht="12.75" customHeight="1">
      <c r="A162" s="2"/>
      <c r="B162" s="2"/>
      <c r="C162" s="2"/>
      <c r="D162" s="2"/>
      <c r="E162" s="2"/>
      <c r="F162" s="2"/>
      <c r="G162" s="2"/>
      <c r="H162" s="2"/>
      <c r="I162" s="2"/>
      <c r="J162" s="2"/>
      <c r="K162" s="2"/>
      <c r="L162" s="2"/>
      <c r="M162" s="2"/>
      <c r="N162" s="2"/>
      <c r="O162" s="2"/>
      <c r="P162" s="6"/>
      <c r="Q162" s="6"/>
      <c r="R162" s="2"/>
      <c r="S162" s="2"/>
      <c r="T162" s="2"/>
      <c r="U162" s="2"/>
      <c r="V162" s="2"/>
      <c r="W162" s="2"/>
      <c r="X162" s="2"/>
      <c r="Y162" s="2"/>
      <c r="Z162" s="2"/>
      <c r="AA162" s="2"/>
      <c r="AB162" s="2"/>
    </row>
    <row r="163" ht="12.75" customHeight="1">
      <c r="A163" s="2"/>
      <c r="B163" s="2"/>
      <c r="C163" s="2"/>
      <c r="D163" s="2"/>
      <c r="E163" s="2"/>
      <c r="F163" s="2"/>
      <c r="G163" s="2"/>
      <c r="H163" s="2"/>
      <c r="I163" s="2"/>
      <c r="J163" s="2"/>
      <c r="K163" s="2"/>
      <c r="L163" s="2"/>
      <c r="M163" s="2"/>
      <c r="N163" s="2"/>
      <c r="O163" s="2"/>
      <c r="P163" s="6"/>
      <c r="Q163" s="6"/>
      <c r="R163" s="2"/>
      <c r="S163" s="2"/>
      <c r="T163" s="2"/>
      <c r="U163" s="2"/>
      <c r="V163" s="2"/>
      <c r="W163" s="2"/>
      <c r="X163" s="2"/>
      <c r="Y163" s="2"/>
      <c r="Z163" s="2"/>
      <c r="AA163" s="2"/>
      <c r="AB163" s="2"/>
    </row>
    <row r="164" ht="12.75" customHeight="1">
      <c r="A164" s="2"/>
      <c r="B164" s="2"/>
      <c r="C164" s="2"/>
      <c r="D164" s="2"/>
      <c r="E164" s="2"/>
      <c r="F164" s="2"/>
      <c r="G164" s="2"/>
      <c r="H164" s="2"/>
      <c r="I164" s="2"/>
      <c r="J164" s="2"/>
      <c r="K164" s="2"/>
      <c r="L164" s="2"/>
      <c r="M164" s="2"/>
      <c r="N164" s="2"/>
      <c r="O164" s="2"/>
      <c r="P164" s="6"/>
      <c r="Q164" s="6"/>
      <c r="R164" s="2"/>
      <c r="S164" s="2"/>
      <c r="T164" s="2"/>
      <c r="U164" s="2"/>
      <c r="V164" s="2"/>
      <c r="W164" s="2"/>
      <c r="X164" s="2"/>
      <c r="Y164" s="2"/>
      <c r="Z164" s="2"/>
      <c r="AA164" s="2"/>
      <c r="AB164" s="2"/>
    </row>
    <row r="165" ht="12.75" customHeight="1">
      <c r="A165" s="2"/>
      <c r="B165" s="2"/>
      <c r="C165" s="2"/>
      <c r="D165" s="2"/>
      <c r="E165" s="2"/>
      <c r="F165" s="2"/>
      <c r="G165" s="2"/>
      <c r="H165" s="2"/>
      <c r="I165" s="2"/>
      <c r="J165" s="2"/>
      <c r="K165" s="2"/>
      <c r="L165" s="2"/>
      <c r="M165" s="2"/>
      <c r="N165" s="2"/>
      <c r="O165" s="2"/>
      <c r="P165" s="6"/>
      <c r="Q165" s="6"/>
      <c r="R165" s="2"/>
      <c r="S165" s="2"/>
      <c r="T165" s="2"/>
      <c r="U165" s="2"/>
      <c r="V165" s="2"/>
      <c r="W165" s="2"/>
      <c r="X165" s="2"/>
      <c r="Y165" s="2"/>
      <c r="Z165" s="2"/>
      <c r="AA165" s="2"/>
      <c r="AB165" s="2"/>
    </row>
    <row r="166" ht="12.75" customHeight="1">
      <c r="A166" s="2"/>
      <c r="B166" s="2"/>
      <c r="C166" s="2"/>
      <c r="D166" s="2"/>
      <c r="E166" s="2"/>
      <c r="F166" s="2"/>
      <c r="G166" s="2"/>
      <c r="H166" s="2"/>
      <c r="I166" s="2"/>
      <c r="J166" s="2"/>
      <c r="K166" s="2"/>
      <c r="L166" s="2"/>
      <c r="M166" s="2"/>
      <c r="N166" s="2"/>
      <c r="O166" s="2"/>
      <c r="P166" s="6"/>
      <c r="Q166" s="6"/>
      <c r="R166" s="2"/>
      <c r="S166" s="2"/>
      <c r="T166" s="2"/>
      <c r="U166" s="2"/>
      <c r="V166" s="2"/>
      <c r="W166" s="2"/>
      <c r="X166" s="2"/>
      <c r="Y166" s="2"/>
      <c r="Z166" s="2"/>
      <c r="AA166" s="2"/>
      <c r="AB166" s="2"/>
    </row>
    <row r="167" ht="12.75" customHeight="1">
      <c r="A167" s="2"/>
      <c r="B167" s="2"/>
      <c r="C167" s="2"/>
      <c r="D167" s="2"/>
      <c r="E167" s="2"/>
      <c r="F167" s="2"/>
      <c r="G167" s="2"/>
      <c r="H167" s="2"/>
      <c r="I167" s="2"/>
      <c r="J167" s="2"/>
      <c r="K167" s="2"/>
      <c r="L167" s="2"/>
      <c r="M167" s="2"/>
      <c r="N167" s="2"/>
      <c r="O167" s="2"/>
      <c r="P167" s="6"/>
      <c r="Q167" s="6"/>
      <c r="R167" s="2"/>
      <c r="S167" s="2"/>
      <c r="T167" s="2"/>
      <c r="U167" s="2"/>
      <c r="V167" s="2"/>
      <c r="W167" s="2"/>
      <c r="X167" s="2"/>
      <c r="Y167" s="2"/>
      <c r="Z167" s="2"/>
      <c r="AA167" s="2"/>
      <c r="AB167" s="2"/>
    </row>
    <row r="168" ht="12.75" customHeight="1">
      <c r="A168" s="2"/>
      <c r="B168" s="2"/>
      <c r="C168" s="2"/>
      <c r="D168" s="2"/>
      <c r="E168" s="2"/>
      <c r="F168" s="2"/>
      <c r="G168" s="2"/>
      <c r="H168" s="2"/>
      <c r="I168" s="2"/>
      <c r="J168" s="2"/>
      <c r="K168" s="2"/>
      <c r="L168" s="2"/>
      <c r="M168" s="2"/>
      <c r="N168" s="2"/>
      <c r="O168" s="2"/>
      <c r="P168" s="6"/>
      <c r="Q168" s="6"/>
      <c r="R168" s="2"/>
      <c r="S168" s="2"/>
      <c r="T168" s="2"/>
      <c r="U168" s="2"/>
      <c r="V168" s="2"/>
      <c r="W168" s="2"/>
      <c r="X168" s="2"/>
      <c r="Y168" s="2"/>
      <c r="Z168" s="2"/>
      <c r="AA168" s="2"/>
      <c r="AB168" s="2"/>
    </row>
    <row r="169" ht="12.75" customHeight="1">
      <c r="A169" s="2"/>
      <c r="B169" s="2"/>
      <c r="C169" s="2"/>
      <c r="D169" s="2"/>
      <c r="E169" s="2"/>
      <c r="F169" s="2"/>
      <c r="G169" s="2"/>
      <c r="H169" s="2"/>
      <c r="I169" s="2"/>
      <c r="J169" s="2"/>
      <c r="K169" s="2"/>
      <c r="L169" s="2"/>
      <c r="M169" s="2"/>
      <c r="N169" s="2"/>
      <c r="O169" s="2"/>
      <c r="P169" s="6"/>
      <c r="Q169" s="6"/>
      <c r="R169" s="2"/>
      <c r="S169" s="2"/>
      <c r="T169" s="2"/>
      <c r="U169" s="2"/>
      <c r="V169" s="2"/>
      <c r="W169" s="2"/>
      <c r="X169" s="2"/>
      <c r="Y169" s="2"/>
      <c r="Z169" s="2"/>
      <c r="AA169" s="2"/>
      <c r="AB169" s="2"/>
    </row>
    <row r="170" ht="12.75" customHeight="1">
      <c r="A170" s="2"/>
      <c r="B170" s="2"/>
      <c r="C170" s="2"/>
      <c r="D170" s="2"/>
      <c r="E170" s="2"/>
      <c r="F170" s="2"/>
      <c r="G170" s="2"/>
      <c r="H170" s="2"/>
      <c r="I170" s="2"/>
      <c r="J170" s="2"/>
      <c r="K170" s="2"/>
      <c r="L170" s="2"/>
      <c r="M170" s="2"/>
      <c r="N170" s="2"/>
      <c r="O170" s="2"/>
      <c r="P170" s="6"/>
      <c r="Q170" s="6"/>
      <c r="R170" s="2"/>
      <c r="S170" s="2"/>
      <c r="T170" s="2"/>
      <c r="U170" s="2"/>
      <c r="V170" s="2"/>
      <c r="W170" s="2"/>
      <c r="X170" s="2"/>
      <c r="Y170" s="2"/>
      <c r="Z170" s="2"/>
      <c r="AA170" s="2"/>
      <c r="AB170" s="2"/>
    </row>
    <row r="171" ht="12.75" customHeight="1">
      <c r="A171" s="2"/>
      <c r="B171" s="2"/>
      <c r="C171" s="2"/>
      <c r="D171" s="2"/>
      <c r="E171" s="2"/>
      <c r="F171" s="2"/>
      <c r="G171" s="2"/>
      <c r="H171" s="2"/>
      <c r="I171" s="2"/>
      <c r="J171" s="2"/>
      <c r="K171" s="2"/>
      <c r="L171" s="2"/>
      <c r="M171" s="2"/>
      <c r="N171" s="2"/>
      <c r="O171" s="2"/>
      <c r="P171" s="6"/>
      <c r="Q171" s="6"/>
      <c r="R171" s="2"/>
      <c r="S171" s="2"/>
      <c r="T171" s="2"/>
      <c r="U171" s="2"/>
      <c r="V171" s="2"/>
      <c r="W171" s="2"/>
      <c r="X171" s="2"/>
      <c r="Y171" s="2"/>
      <c r="Z171" s="2"/>
      <c r="AA171" s="2"/>
      <c r="AB171" s="2"/>
    </row>
    <row r="172" ht="12.75" customHeight="1">
      <c r="A172" s="2"/>
      <c r="B172" s="2"/>
      <c r="C172" s="2"/>
      <c r="D172" s="2"/>
      <c r="E172" s="2"/>
      <c r="F172" s="2"/>
      <c r="G172" s="2"/>
      <c r="H172" s="2"/>
      <c r="I172" s="2"/>
      <c r="J172" s="2"/>
      <c r="K172" s="2"/>
      <c r="L172" s="2"/>
      <c r="M172" s="2"/>
      <c r="N172" s="2"/>
      <c r="O172" s="2"/>
      <c r="P172" s="6"/>
      <c r="Q172" s="6"/>
      <c r="R172" s="2"/>
      <c r="S172" s="2"/>
      <c r="T172" s="2"/>
      <c r="U172" s="2"/>
      <c r="V172" s="2"/>
      <c r="W172" s="2"/>
      <c r="X172" s="2"/>
      <c r="Y172" s="2"/>
      <c r="Z172" s="2"/>
      <c r="AA172" s="2"/>
      <c r="AB172" s="2"/>
    </row>
    <row r="173" ht="12.75" customHeight="1">
      <c r="A173" s="2"/>
      <c r="B173" s="2"/>
      <c r="C173" s="2"/>
      <c r="D173" s="2"/>
      <c r="E173" s="2"/>
      <c r="F173" s="2"/>
      <c r="G173" s="2"/>
      <c r="H173" s="2"/>
      <c r="I173" s="2"/>
      <c r="J173" s="2"/>
      <c r="K173" s="2"/>
      <c r="L173" s="2"/>
      <c r="M173" s="2"/>
      <c r="N173" s="2"/>
      <c r="O173" s="2"/>
      <c r="P173" s="6"/>
      <c r="Q173" s="6"/>
      <c r="R173" s="2"/>
      <c r="S173" s="2"/>
      <c r="T173" s="2"/>
      <c r="U173" s="2"/>
      <c r="V173" s="2"/>
      <c r="W173" s="2"/>
      <c r="X173" s="2"/>
      <c r="Y173" s="2"/>
      <c r="Z173" s="2"/>
      <c r="AA173" s="2"/>
      <c r="AB173" s="2"/>
    </row>
    <row r="174" ht="12.75" customHeight="1">
      <c r="A174" s="2"/>
      <c r="B174" s="2"/>
      <c r="C174" s="2"/>
      <c r="D174" s="2"/>
      <c r="E174" s="2"/>
      <c r="F174" s="2"/>
      <c r="G174" s="2"/>
      <c r="H174" s="2"/>
      <c r="I174" s="2"/>
      <c r="J174" s="2"/>
      <c r="K174" s="2"/>
      <c r="L174" s="2"/>
      <c r="M174" s="2"/>
      <c r="N174" s="2"/>
      <c r="O174" s="2"/>
      <c r="P174" s="6"/>
      <c r="Q174" s="6"/>
      <c r="R174" s="2"/>
      <c r="S174" s="2"/>
      <c r="T174" s="2"/>
      <c r="U174" s="2"/>
      <c r="V174" s="2"/>
      <c r="W174" s="2"/>
      <c r="X174" s="2"/>
      <c r="Y174" s="2"/>
      <c r="Z174" s="2"/>
      <c r="AA174" s="2"/>
      <c r="AB174" s="2"/>
    </row>
    <row r="175" ht="12.75" customHeight="1">
      <c r="A175" s="2"/>
      <c r="B175" s="2"/>
      <c r="C175" s="2"/>
      <c r="D175" s="2"/>
      <c r="E175" s="2"/>
      <c r="F175" s="2"/>
      <c r="G175" s="2"/>
      <c r="H175" s="2"/>
      <c r="I175" s="2"/>
      <c r="J175" s="2"/>
      <c r="K175" s="2"/>
      <c r="L175" s="2"/>
      <c r="M175" s="2"/>
      <c r="N175" s="2"/>
      <c r="O175" s="2"/>
      <c r="P175" s="6"/>
      <c r="Q175" s="6"/>
      <c r="R175" s="2"/>
      <c r="S175" s="2"/>
      <c r="T175" s="2"/>
      <c r="U175" s="2"/>
      <c r="V175" s="2"/>
      <c r="W175" s="2"/>
      <c r="X175" s="2"/>
      <c r="Y175" s="2"/>
      <c r="Z175" s="2"/>
      <c r="AA175" s="2"/>
      <c r="AB175" s="2"/>
    </row>
    <row r="176" ht="12.75" customHeight="1">
      <c r="A176" s="2"/>
      <c r="B176" s="2"/>
      <c r="C176" s="2"/>
      <c r="D176" s="2"/>
      <c r="E176" s="2"/>
      <c r="F176" s="2"/>
      <c r="G176" s="2"/>
      <c r="H176" s="2"/>
      <c r="I176" s="2"/>
      <c r="J176" s="2"/>
      <c r="K176" s="2"/>
      <c r="L176" s="2"/>
      <c r="M176" s="2"/>
      <c r="N176" s="2"/>
      <c r="O176" s="2"/>
      <c r="P176" s="6"/>
      <c r="Q176" s="6"/>
      <c r="R176" s="2"/>
      <c r="S176" s="2"/>
      <c r="T176" s="2"/>
      <c r="U176" s="2"/>
      <c r="V176" s="2"/>
      <c r="W176" s="2"/>
      <c r="X176" s="2"/>
      <c r="Y176" s="2"/>
      <c r="Z176" s="2"/>
      <c r="AA176" s="2"/>
      <c r="AB176" s="2"/>
    </row>
    <row r="177" ht="12.75" customHeight="1">
      <c r="A177" s="2"/>
      <c r="B177" s="2"/>
      <c r="C177" s="2"/>
      <c r="D177" s="2"/>
      <c r="E177" s="2"/>
      <c r="F177" s="2"/>
      <c r="G177" s="2"/>
      <c r="H177" s="2"/>
      <c r="I177" s="2"/>
      <c r="J177" s="2"/>
      <c r="K177" s="2"/>
      <c r="L177" s="2"/>
      <c r="M177" s="2"/>
      <c r="N177" s="2"/>
      <c r="O177" s="2"/>
      <c r="P177" s="6"/>
      <c r="Q177" s="6"/>
      <c r="R177" s="2"/>
      <c r="S177" s="2"/>
      <c r="T177" s="2"/>
      <c r="U177" s="2"/>
      <c r="V177" s="2"/>
      <c r="W177" s="2"/>
      <c r="X177" s="2"/>
      <c r="Y177" s="2"/>
      <c r="Z177" s="2"/>
      <c r="AA177" s="2"/>
      <c r="AB177" s="2"/>
    </row>
    <row r="178" ht="12.75" customHeight="1">
      <c r="A178" s="2"/>
      <c r="B178" s="2"/>
      <c r="C178" s="2"/>
      <c r="D178" s="2"/>
      <c r="E178" s="2"/>
      <c r="F178" s="2"/>
      <c r="G178" s="2"/>
      <c r="H178" s="2"/>
      <c r="I178" s="2"/>
      <c r="J178" s="2"/>
      <c r="K178" s="2"/>
      <c r="L178" s="2"/>
      <c r="M178" s="2"/>
      <c r="N178" s="2"/>
      <c r="O178" s="2"/>
      <c r="P178" s="6"/>
      <c r="Q178" s="6"/>
      <c r="R178" s="2"/>
      <c r="S178" s="2"/>
      <c r="T178" s="2"/>
      <c r="U178" s="2"/>
      <c r="V178" s="2"/>
      <c r="W178" s="2"/>
      <c r="X178" s="2"/>
      <c r="Y178" s="2"/>
      <c r="Z178" s="2"/>
      <c r="AA178" s="2"/>
      <c r="AB178" s="2"/>
    </row>
    <row r="179" ht="12.75" customHeight="1">
      <c r="A179" s="2"/>
      <c r="B179" s="2"/>
      <c r="C179" s="2"/>
      <c r="D179" s="2"/>
      <c r="E179" s="2"/>
      <c r="F179" s="2"/>
      <c r="G179" s="2"/>
      <c r="H179" s="2"/>
      <c r="I179" s="2"/>
      <c r="J179" s="2"/>
      <c r="K179" s="2"/>
      <c r="L179" s="2"/>
      <c r="M179" s="2"/>
      <c r="N179" s="2"/>
      <c r="O179" s="2"/>
      <c r="P179" s="6"/>
      <c r="Q179" s="6"/>
      <c r="R179" s="2"/>
      <c r="S179" s="2"/>
      <c r="T179" s="2"/>
      <c r="U179" s="2"/>
      <c r="V179" s="2"/>
      <c r="W179" s="2"/>
      <c r="X179" s="2"/>
      <c r="Y179" s="2"/>
      <c r="Z179" s="2"/>
      <c r="AA179" s="2"/>
      <c r="AB179" s="2"/>
    </row>
    <row r="180" ht="12.75" customHeight="1">
      <c r="A180" s="2"/>
      <c r="B180" s="2"/>
      <c r="C180" s="2"/>
      <c r="D180" s="2"/>
      <c r="E180" s="2"/>
      <c r="F180" s="2"/>
      <c r="G180" s="2"/>
      <c r="H180" s="2"/>
      <c r="I180" s="2"/>
      <c r="J180" s="2"/>
      <c r="K180" s="2"/>
      <c r="L180" s="2"/>
      <c r="M180" s="2"/>
      <c r="N180" s="2"/>
      <c r="O180" s="2"/>
      <c r="P180" s="6"/>
      <c r="Q180" s="6"/>
      <c r="R180" s="2"/>
      <c r="S180" s="2"/>
      <c r="T180" s="2"/>
      <c r="U180" s="2"/>
      <c r="V180" s="2"/>
      <c r="W180" s="2"/>
      <c r="X180" s="2"/>
      <c r="Y180" s="2"/>
      <c r="Z180" s="2"/>
      <c r="AA180" s="2"/>
      <c r="AB180" s="2"/>
    </row>
    <row r="181" ht="12.75" customHeight="1">
      <c r="A181" s="2"/>
      <c r="B181" s="2"/>
      <c r="C181" s="2"/>
      <c r="D181" s="2"/>
      <c r="E181" s="2"/>
      <c r="F181" s="2"/>
      <c r="G181" s="2"/>
      <c r="H181" s="2"/>
      <c r="I181" s="2"/>
      <c r="J181" s="2"/>
      <c r="K181" s="2"/>
      <c r="L181" s="2"/>
      <c r="M181" s="2"/>
      <c r="N181" s="2"/>
      <c r="O181" s="2"/>
      <c r="P181" s="6"/>
      <c r="Q181" s="6"/>
      <c r="R181" s="2"/>
      <c r="S181" s="2"/>
      <c r="T181" s="2"/>
      <c r="U181" s="2"/>
      <c r="V181" s="2"/>
      <c r="W181" s="2"/>
      <c r="X181" s="2"/>
      <c r="Y181" s="2"/>
      <c r="Z181" s="2"/>
      <c r="AA181" s="2"/>
      <c r="AB181" s="2"/>
    </row>
    <row r="182" ht="12.75" customHeight="1">
      <c r="A182" s="2"/>
      <c r="B182" s="2"/>
      <c r="C182" s="2"/>
      <c r="D182" s="2"/>
      <c r="E182" s="2"/>
      <c r="F182" s="2"/>
      <c r="G182" s="2"/>
      <c r="H182" s="2"/>
      <c r="I182" s="2"/>
      <c r="J182" s="2"/>
      <c r="K182" s="2"/>
      <c r="L182" s="2"/>
      <c r="M182" s="2"/>
      <c r="N182" s="2"/>
      <c r="O182" s="2"/>
      <c r="P182" s="6"/>
      <c r="Q182" s="6"/>
      <c r="R182" s="2"/>
      <c r="S182" s="2"/>
      <c r="T182" s="2"/>
      <c r="U182" s="2"/>
      <c r="V182" s="2"/>
      <c r="W182" s="2"/>
      <c r="X182" s="2"/>
      <c r="Y182" s="2"/>
      <c r="Z182" s="2"/>
      <c r="AA182" s="2"/>
      <c r="AB182" s="2"/>
    </row>
    <row r="183" ht="12.75" customHeight="1">
      <c r="A183" s="2"/>
      <c r="B183" s="2"/>
      <c r="C183" s="2"/>
      <c r="D183" s="2"/>
      <c r="E183" s="2"/>
      <c r="F183" s="2"/>
      <c r="G183" s="2"/>
      <c r="H183" s="2"/>
      <c r="I183" s="2"/>
      <c r="J183" s="2"/>
      <c r="K183" s="2"/>
      <c r="L183" s="2"/>
      <c r="M183" s="2"/>
      <c r="N183" s="2"/>
      <c r="O183" s="2"/>
      <c r="P183" s="6"/>
      <c r="Q183" s="6"/>
      <c r="R183" s="2"/>
      <c r="S183" s="2"/>
      <c r="T183" s="2"/>
      <c r="U183" s="2"/>
      <c r="V183" s="2"/>
      <c r="W183" s="2"/>
      <c r="X183" s="2"/>
      <c r="Y183" s="2"/>
      <c r="Z183" s="2"/>
      <c r="AA183" s="2"/>
      <c r="AB183" s="2"/>
    </row>
    <row r="184" ht="12.75" customHeight="1">
      <c r="A184" s="2"/>
      <c r="B184" s="2"/>
      <c r="C184" s="2"/>
      <c r="D184" s="2"/>
      <c r="E184" s="2"/>
      <c r="F184" s="2"/>
      <c r="G184" s="2"/>
      <c r="H184" s="2"/>
      <c r="I184" s="2"/>
      <c r="J184" s="2"/>
      <c r="K184" s="2"/>
      <c r="L184" s="2"/>
      <c r="M184" s="2"/>
      <c r="N184" s="2"/>
      <c r="O184" s="2"/>
      <c r="P184" s="6"/>
      <c r="Q184" s="6"/>
      <c r="R184" s="2"/>
      <c r="S184" s="2"/>
      <c r="T184" s="2"/>
      <c r="U184" s="2"/>
      <c r="V184" s="2"/>
      <c r="W184" s="2"/>
      <c r="X184" s="2"/>
      <c r="Y184" s="2"/>
      <c r="Z184" s="2"/>
      <c r="AA184" s="2"/>
      <c r="AB184" s="2"/>
    </row>
    <row r="185" ht="12.75" customHeight="1">
      <c r="A185" s="2"/>
      <c r="B185" s="2"/>
      <c r="C185" s="2"/>
      <c r="D185" s="2"/>
      <c r="E185" s="2"/>
      <c r="F185" s="2"/>
      <c r="G185" s="2"/>
      <c r="H185" s="2"/>
      <c r="I185" s="2"/>
      <c r="J185" s="2"/>
      <c r="K185" s="2"/>
      <c r="L185" s="2"/>
      <c r="M185" s="2"/>
      <c r="N185" s="2"/>
      <c r="O185" s="2"/>
      <c r="P185" s="6"/>
      <c r="Q185" s="6"/>
      <c r="R185" s="2"/>
      <c r="S185" s="2"/>
      <c r="T185" s="2"/>
      <c r="U185" s="2"/>
      <c r="V185" s="2"/>
      <c r="W185" s="2"/>
      <c r="X185" s="2"/>
      <c r="Y185" s="2"/>
      <c r="Z185" s="2"/>
      <c r="AA185" s="2"/>
      <c r="AB185" s="2"/>
    </row>
    <row r="186" ht="12.75" customHeight="1">
      <c r="A186" s="2"/>
      <c r="B186" s="2"/>
      <c r="C186" s="2"/>
      <c r="D186" s="2"/>
      <c r="E186" s="2"/>
      <c r="F186" s="2"/>
      <c r="G186" s="2"/>
      <c r="H186" s="2"/>
      <c r="I186" s="2"/>
      <c r="J186" s="2"/>
      <c r="K186" s="2"/>
      <c r="L186" s="2"/>
      <c r="M186" s="2"/>
      <c r="N186" s="2"/>
      <c r="O186" s="2"/>
      <c r="P186" s="6"/>
      <c r="Q186" s="6"/>
      <c r="R186" s="2"/>
      <c r="S186" s="2"/>
      <c r="T186" s="2"/>
      <c r="U186" s="2"/>
      <c r="V186" s="2"/>
      <c r="W186" s="2"/>
      <c r="X186" s="2"/>
      <c r="Y186" s="2"/>
      <c r="Z186" s="2"/>
      <c r="AA186" s="2"/>
      <c r="AB186" s="2"/>
    </row>
    <row r="187" ht="12.75" customHeight="1">
      <c r="A187" s="2"/>
      <c r="B187" s="2"/>
      <c r="C187" s="2"/>
      <c r="D187" s="2"/>
      <c r="E187" s="2"/>
      <c r="F187" s="2"/>
      <c r="G187" s="2"/>
      <c r="H187" s="2"/>
      <c r="I187" s="2"/>
      <c r="J187" s="2"/>
      <c r="K187" s="2"/>
      <c r="L187" s="2"/>
      <c r="M187" s="2"/>
      <c r="N187" s="2"/>
      <c r="O187" s="2"/>
      <c r="P187" s="6"/>
      <c r="Q187" s="6"/>
      <c r="R187" s="2"/>
      <c r="S187" s="2"/>
      <c r="T187" s="2"/>
      <c r="U187" s="2"/>
      <c r="V187" s="2"/>
      <c r="W187" s="2"/>
      <c r="X187" s="2"/>
      <c r="Y187" s="2"/>
      <c r="Z187" s="2"/>
      <c r="AA187" s="2"/>
      <c r="AB187" s="2"/>
    </row>
    <row r="188" ht="12.75" customHeight="1">
      <c r="A188" s="2"/>
      <c r="B188" s="2"/>
      <c r="C188" s="2"/>
      <c r="D188" s="2"/>
      <c r="E188" s="2"/>
      <c r="F188" s="2"/>
      <c r="G188" s="2"/>
      <c r="H188" s="2"/>
      <c r="I188" s="2"/>
      <c r="J188" s="2"/>
      <c r="K188" s="2"/>
      <c r="L188" s="2"/>
      <c r="M188" s="2"/>
      <c r="N188" s="2"/>
      <c r="O188" s="2"/>
      <c r="P188" s="6"/>
      <c r="Q188" s="6"/>
      <c r="R188" s="2"/>
      <c r="S188" s="2"/>
      <c r="T188" s="2"/>
      <c r="U188" s="2"/>
      <c r="V188" s="2"/>
      <c r="W188" s="2"/>
      <c r="X188" s="2"/>
      <c r="Y188" s="2"/>
      <c r="Z188" s="2"/>
      <c r="AA188" s="2"/>
      <c r="AB188" s="2"/>
    </row>
    <row r="189" ht="12.75" customHeight="1">
      <c r="A189" s="2"/>
      <c r="B189" s="2"/>
      <c r="C189" s="2"/>
      <c r="D189" s="2"/>
      <c r="E189" s="2"/>
      <c r="F189" s="2"/>
      <c r="G189" s="2"/>
      <c r="H189" s="2"/>
      <c r="I189" s="2"/>
      <c r="J189" s="2"/>
      <c r="K189" s="2"/>
      <c r="L189" s="2"/>
      <c r="M189" s="2"/>
      <c r="N189" s="2"/>
      <c r="O189" s="2"/>
      <c r="P189" s="6"/>
      <c r="Q189" s="6"/>
      <c r="R189" s="2"/>
      <c r="S189" s="2"/>
      <c r="T189" s="2"/>
      <c r="U189" s="2"/>
      <c r="V189" s="2"/>
      <c r="W189" s="2"/>
      <c r="X189" s="2"/>
      <c r="Y189" s="2"/>
      <c r="Z189" s="2"/>
      <c r="AA189" s="2"/>
      <c r="AB189" s="2"/>
    </row>
    <row r="190" ht="12.75" customHeight="1">
      <c r="A190" s="2"/>
      <c r="B190" s="2"/>
      <c r="C190" s="2"/>
      <c r="D190" s="2"/>
      <c r="E190" s="2"/>
      <c r="F190" s="2"/>
      <c r="G190" s="2"/>
      <c r="H190" s="2"/>
      <c r="I190" s="2"/>
      <c r="J190" s="2"/>
      <c r="K190" s="2"/>
      <c r="L190" s="2"/>
      <c r="M190" s="2"/>
      <c r="N190" s="2"/>
      <c r="O190" s="2"/>
      <c r="P190" s="6"/>
      <c r="Q190" s="6"/>
      <c r="R190" s="2"/>
      <c r="S190" s="2"/>
      <c r="T190" s="2"/>
      <c r="U190" s="2"/>
      <c r="V190" s="2"/>
      <c r="W190" s="2"/>
      <c r="X190" s="2"/>
      <c r="Y190" s="2"/>
      <c r="Z190" s="2"/>
      <c r="AA190" s="2"/>
      <c r="AB190" s="2"/>
    </row>
    <row r="191" ht="12.75" customHeight="1">
      <c r="A191" s="2"/>
      <c r="B191" s="2"/>
      <c r="C191" s="2"/>
      <c r="D191" s="2"/>
      <c r="E191" s="2"/>
      <c r="F191" s="2"/>
      <c r="G191" s="2"/>
      <c r="H191" s="2"/>
      <c r="I191" s="2"/>
      <c r="J191" s="2"/>
      <c r="K191" s="2"/>
      <c r="L191" s="2"/>
      <c r="M191" s="2"/>
      <c r="N191" s="2"/>
      <c r="O191" s="2"/>
      <c r="P191" s="6"/>
      <c r="Q191" s="6"/>
      <c r="R191" s="2"/>
      <c r="S191" s="2"/>
      <c r="T191" s="2"/>
      <c r="U191" s="2"/>
      <c r="V191" s="2"/>
      <c r="W191" s="2"/>
      <c r="X191" s="2"/>
      <c r="Y191" s="2"/>
      <c r="Z191" s="2"/>
      <c r="AA191" s="2"/>
      <c r="AB191" s="2"/>
    </row>
    <row r="192" ht="12.75" customHeight="1">
      <c r="A192" s="2"/>
      <c r="B192" s="2"/>
      <c r="C192" s="2"/>
      <c r="D192" s="2"/>
      <c r="E192" s="2"/>
      <c r="F192" s="2"/>
      <c r="G192" s="2"/>
      <c r="H192" s="2"/>
      <c r="I192" s="2"/>
      <c r="J192" s="2"/>
      <c r="K192" s="2"/>
      <c r="L192" s="2"/>
      <c r="M192" s="2"/>
      <c r="N192" s="2"/>
      <c r="O192" s="2"/>
      <c r="P192" s="6"/>
      <c r="Q192" s="6"/>
      <c r="R192" s="2"/>
      <c r="S192" s="2"/>
      <c r="T192" s="2"/>
      <c r="U192" s="2"/>
      <c r="V192" s="2"/>
      <c r="W192" s="2"/>
      <c r="X192" s="2"/>
      <c r="Y192" s="2"/>
      <c r="Z192" s="2"/>
      <c r="AA192" s="2"/>
      <c r="AB192" s="2"/>
    </row>
    <row r="193" ht="12.75" customHeight="1">
      <c r="A193" s="2"/>
      <c r="B193" s="2"/>
      <c r="C193" s="2"/>
      <c r="D193" s="2"/>
      <c r="E193" s="2"/>
      <c r="F193" s="2"/>
      <c r="G193" s="2"/>
      <c r="H193" s="2"/>
      <c r="I193" s="2"/>
      <c r="J193" s="2"/>
      <c r="K193" s="2"/>
      <c r="L193" s="2"/>
      <c r="M193" s="2"/>
      <c r="N193" s="2"/>
      <c r="O193" s="2"/>
      <c r="P193" s="6"/>
      <c r="Q193" s="6"/>
      <c r="R193" s="2"/>
      <c r="S193" s="2"/>
      <c r="T193" s="2"/>
      <c r="U193" s="2"/>
      <c r="V193" s="2"/>
      <c r="W193" s="2"/>
      <c r="X193" s="2"/>
      <c r="Y193" s="2"/>
      <c r="Z193" s="2"/>
      <c r="AA193" s="2"/>
      <c r="AB193" s="2"/>
    </row>
    <row r="194" ht="12.75" customHeight="1">
      <c r="A194" s="2"/>
      <c r="B194" s="2"/>
      <c r="C194" s="2"/>
      <c r="D194" s="2"/>
      <c r="E194" s="2"/>
      <c r="F194" s="2"/>
      <c r="G194" s="2"/>
      <c r="H194" s="2"/>
      <c r="I194" s="2"/>
      <c r="J194" s="2"/>
      <c r="K194" s="2"/>
      <c r="L194" s="2"/>
      <c r="M194" s="2"/>
      <c r="N194" s="2"/>
      <c r="O194" s="2"/>
      <c r="P194" s="6"/>
      <c r="Q194" s="6"/>
      <c r="R194" s="2"/>
      <c r="S194" s="2"/>
      <c r="T194" s="2"/>
      <c r="U194" s="2"/>
      <c r="V194" s="2"/>
      <c r="W194" s="2"/>
      <c r="X194" s="2"/>
      <c r="Y194" s="2"/>
      <c r="Z194" s="2"/>
      <c r="AA194" s="2"/>
      <c r="AB194" s="2"/>
    </row>
    <row r="195" ht="12.75" customHeight="1">
      <c r="A195" s="2"/>
      <c r="B195" s="2"/>
      <c r="C195" s="2"/>
      <c r="D195" s="2"/>
      <c r="E195" s="2"/>
      <c r="F195" s="2"/>
      <c r="G195" s="2"/>
      <c r="H195" s="2"/>
      <c r="I195" s="2"/>
      <c r="J195" s="2"/>
      <c r="K195" s="2"/>
      <c r="L195" s="2"/>
      <c r="M195" s="2"/>
      <c r="N195" s="2"/>
      <c r="O195" s="2"/>
      <c r="P195" s="6"/>
      <c r="Q195" s="6"/>
      <c r="R195" s="2"/>
      <c r="S195" s="2"/>
      <c r="T195" s="2"/>
      <c r="U195" s="2"/>
      <c r="V195" s="2"/>
      <c r="W195" s="2"/>
      <c r="X195" s="2"/>
      <c r="Y195" s="2"/>
      <c r="Z195" s="2"/>
      <c r="AA195" s="2"/>
      <c r="AB195" s="2"/>
    </row>
    <row r="196" ht="12.75" customHeight="1">
      <c r="A196" s="2"/>
      <c r="B196" s="2"/>
      <c r="C196" s="2"/>
      <c r="D196" s="2"/>
      <c r="E196" s="2"/>
      <c r="F196" s="2"/>
      <c r="G196" s="2"/>
      <c r="H196" s="2"/>
      <c r="I196" s="2"/>
      <c r="J196" s="2"/>
      <c r="K196" s="2"/>
      <c r="L196" s="2"/>
      <c r="M196" s="2"/>
      <c r="N196" s="2"/>
      <c r="O196" s="2"/>
      <c r="P196" s="6"/>
      <c r="Q196" s="6"/>
      <c r="R196" s="2"/>
      <c r="S196" s="2"/>
      <c r="T196" s="2"/>
      <c r="U196" s="2"/>
      <c r="V196" s="2"/>
      <c r="W196" s="2"/>
      <c r="X196" s="2"/>
      <c r="Y196" s="2"/>
      <c r="Z196" s="2"/>
      <c r="AA196" s="2"/>
      <c r="AB196" s="2"/>
    </row>
    <row r="197" ht="12.75" customHeight="1">
      <c r="A197" s="2"/>
      <c r="B197" s="2"/>
      <c r="C197" s="2"/>
      <c r="D197" s="2"/>
      <c r="E197" s="2"/>
      <c r="F197" s="2"/>
      <c r="G197" s="2"/>
      <c r="H197" s="2"/>
      <c r="I197" s="2"/>
      <c r="J197" s="2"/>
      <c r="K197" s="2"/>
      <c r="L197" s="2"/>
      <c r="M197" s="2"/>
      <c r="N197" s="2"/>
      <c r="O197" s="2"/>
      <c r="P197" s="6"/>
      <c r="Q197" s="6"/>
      <c r="R197" s="2"/>
      <c r="S197" s="2"/>
      <c r="T197" s="2"/>
      <c r="U197" s="2"/>
      <c r="V197" s="2"/>
      <c r="W197" s="2"/>
      <c r="X197" s="2"/>
      <c r="Y197" s="2"/>
      <c r="Z197" s="2"/>
      <c r="AA197" s="2"/>
      <c r="AB197" s="2"/>
    </row>
    <row r="198" ht="12.75" customHeight="1">
      <c r="A198" s="2"/>
      <c r="B198" s="2"/>
      <c r="C198" s="2"/>
      <c r="D198" s="2"/>
      <c r="E198" s="2"/>
      <c r="F198" s="2"/>
      <c r="G198" s="2"/>
      <c r="H198" s="2"/>
      <c r="I198" s="2"/>
      <c r="J198" s="2"/>
      <c r="K198" s="2"/>
      <c r="L198" s="2"/>
      <c r="M198" s="2"/>
      <c r="N198" s="2"/>
      <c r="O198" s="2"/>
      <c r="P198" s="6"/>
      <c r="Q198" s="6"/>
      <c r="R198" s="2"/>
      <c r="S198" s="2"/>
      <c r="T198" s="2"/>
      <c r="U198" s="2"/>
      <c r="V198" s="2"/>
      <c r="W198" s="2"/>
      <c r="X198" s="2"/>
      <c r="Y198" s="2"/>
      <c r="Z198" s="2"/>
      <c r="AA198" s="2"/>
      <c r="AB198" s="2"/>
    </row>
    <row r="199" ht="12.75" customHeight="1">
      <c r="A199" s="2"/>
      <c r="B199" s="2"/>
      <c r="C199" s="2"/>
      <c r="D199" s="2"/>
      <c r="E199" s="2"/>
      <c r="F199" s="2"/>
      <c r="G199" s="2"/>
      <c r="H199" s="2"/>
      <c r="I199" s="2"/>
      <c r="J199" s="2"/>
      <c r="K199" s="2"/>
      <c r="L199" s="2"/>
      <c r="M199" s="2"/>
      <c r="N199" s="2"/>
      <c r="O199" s="2"/>
      <c r="P199" s="6"/>
      <c r="Q199" s="6"/>
      <c r="R199" s="2"/>
      <c r="S199" s="2"/>
      <c r="T199" s="2"/>
      <c r="U199" s="2"/>
      <c r="V199" s="2"/>
      <c r="W199" s="2"/>
      <c r="X199" s="2"/>
      <c r="Y199" s="2"/>
      <c r="Z199" s="2"/>
      <c r="AA199" s="2"/>
      <c r="AB199" s="2"/>
    </row>
    <row r="200" ht="12.75" customHeight="1">
      <c r="A200" s="2"/>
      <c r="B200" s="2"/>
      <c r="C200" s="2"/>
      <c r="D200" s="2"/>
      <c r="E200" s="2"/>
      <c r="F200" s="2"/>
      <c r="G200" s="2"/>
      <c r="H200" s="2"/>
      <c r="I200" s="2"/>
      <c r="J200" s="2"/>
      <c r="K200" s="2"/>
      <c r="L200" s="2"/>
      <c r="M200" s="2"/>
      <c r="N200" s="2"/>
      <c r="O200" s="2"/>
      <c r="P200" s="6"/>
      <c r="Q200" s="6"/>
      <c r="R200" s="2"/>
      <c r="S200" s="2"/>
      <c r="T200" s="2"/>
      <c r="U200" s="2"/>
      <c r="V200" s="2"/>
      <c r="W200" s="2"/>
      <c r="X200" s="2"/>
      <c r="Y200" s="2"/>
      <c r="Z200" s="2"/>
      <c r="AA200" s="2"/>
      <c r="AB200" s="2"/>
    </row>
    <row r="201" ht="12.75" customHeight="1">
      <c r="A201" s="2"/>
      <c r="B201" s="2"/>
      <c r="C201" s="2"/>
      <c r="D201" s="2"/>
      <c r="E201" s="2"/>
      <c r="F201" s="2"/>
      <c r="G201" s="2"/>
      <c r="H201" s="2"/>
      <c r="I201" s="2"/>
      <c r="J201" s="2"/>
      <c r="K201" s="2"/>
      <c r="L201" s="2"/>
      <c r="M201" s="2"/>
      <c r="N201" s="2"/>
      <c r="O201" s="2"/>
      <c r="P201" s="6"/>
      <c r="Q201" s="6"/>
      <c r="R201" s="2"/>
      <c r="S201" s="2"/>
      <c r="T201" s="2"/>
      <c r="U201" s="2"/>
      <c r="V201" s="2"/>
      <c r="W201" s="2"/>
      <c r="X201" s="2"/>
      <c r="Y201" s="2"/>
      <c r="Z201" s="2"/>
      <c r="AA201" s="2"/>
      <c r="AB201" s="2"/>
    </row>
    <row r="202" ht="12.75" customHeight="1">
      <c r="A202" s="2"/>
      <c r="B202" s="2"/>
      <c r="C202" s="2"/>
      <c r="D202" s="2"/>
      <c r="E202" s="2"/>
      <c r="F202" s="2"/>
      <c r="G202" s="2"/>
      <c r="H202" s="2"/>
      <c r="I202" s="2"/>
      <c r="J202" s="2"/>
      <c r="K202" s="2"/>
      <c r="L202" s="2"/>
      <c r="M202" s="2"/>
      <c r="N202" s="2"/>
      <c r="O202" s="2"/>
      <c r="P202" s="6"/>
      <c r="Q202" s="6"/>
      <c r="R202" s="2"/>
      <c r="S202" s="2"/>
      <c r="T202" s="2"/>
      <c r="U202" s="2"/>
      <c r="V202" s="2"/>
      <c r="W202" s="2"/>
      <c r="X202" s="2"/>
      <c r="Y202" s="2"/>
      <c r="Z202" s="2"/>
      <c r="AA202" s="2"/>
      <c r="AB202" s="2"/>
    </row>
    <row r="203" ht="12.75" customHeight="1">
      <c r="A203" s="2"/>
      <c r="B203" s="2"/>
      <c r="C203" s="2"/>
      <c r="D203" s="2"/>
      <c r="E203" s="2"/>
      <c r="F203" s="2"/>
      <c r="G203" s="2"/>
      <c r="H203" s="2"/>
      <c r="I203" s="2"/>
      <c r="J203" s="2"/>
      <c r="K203" s="2"/>
      <c r="L203" s="2"/>
      <c r="M203" s="2"/>
      <c r="N203" s="2"/>
      <c r="O203" s="2"/>
      <c r="P203" s="6"/>
      <c r="Q203" s="6"/>
      <c r="R203" s="2"/>
      <c r="S203" s="2"/>
      <c r="T203" s="2"/>
      <c r="U203" s="2"/>
      <c r="V203" s="2"/>
      <c r="W203" s="2"/>
      <c r="X203" s="2"/>
      <c r="Y203" s="2"/>
      <c r="Z203" s="2"/>
      <c r="AA203" s="2"/>
      <c r="AB203" s="2"/>
    </row>
    <row r="204" ht="12.75" customHeight="1">
      <c r="A204" s="2"/>
      <c r="B204" s="2"/>
      <c r="C204" s="2"/>
      <c r="D204" s="2"/>
      <c r="E204" s="2"/>
      <c r="F204" s="2"/>
      <c r="G204" s="2"/>
      <c r="H204" s="2"/>
      <c r="I204" s="2"/>
      <c r="J204" s="2"/>
      <c r="K204" s="2"/>
      <c r="L204" s="2"/>
      <c r="M204" s="2"/>
      <c r="N204" s="2"/>
      <c r="O204" s="2"/>
      <c r="P204" s="6"/>
      <c r="Q204" s="6"/>
      <c r="R204" s="2"/>
      <c r="S204" s="2"/>
      <c r="T204" s="2"/>
      <c r="U204" s="2"/>
      <c r="V204" s="2"/>
      <c r="W204" s="2"/>
      <c r="X204" s="2"/>
      <c r="Y204" s="2"/>
      <c r="Z204" s="2"/>
      <c r="AA204" s="2"/>
      <c r="AB204" s="2"/>
    </row>
    <row r="205" ht="12.75" customHeight="1">
      <c r="A205" s="2"/>
      <c r="B205" s="2"/>
      <c r="C205" s="2"/>
      <c r="D205" s="2"/>
      <c r="E205" s="2"/>
      <c r="F205" s="2"/>
      <c r="G205" s="2"/>
      <c r="H205" s="2"/>
      <c r="I205" s="2"/>
      <c r="J205" s="2"/>
      <c r="K205" s="2"/>
      <c r="L205" s="2"/>
      <c r="M205" s="2"/>
      <c r="N205" s="2"/>
      <c r="O205" s="2"/>
      <c r="P205" s="6"/>
      <c r="Q205" s="6"/>
      <c r="R205" s="2"/>
      <c r="S205" s="2"/>
      <c r="T205" s="2"/>
      <c r="U205" s="2"/>
      <c r="V205" s="2"/>
      <c r="W205" s="2"/>
      <c r="X205" s="2"/>
      <c r="Y205" s="2"/>
      <c r="Z205" s="2"/>
      <c r="AA205" s="2"/>
      <c r="AB205" s="2"/>
    </row>
    <row r="206" ht="12.75" customHeight="1">
      <c r="A206" s="2"/>
      <c r="B206" s="2"/>
      <c r="C206" s="2"/>
      <c r="D206" s="2"/>
      <c r="E206" s="2"/>
      <c r="F206" s="2"/>
      <c r="G206" s="2"/>
      <c r="H206" s="2"/>
      <c r="I206" s="2"/>
      <c r="J206" s="2"/>
      <c r="K206" s="2"/>
      <c r="L206" s="2"/>
      <c r="M206" s="2"/>
      <c r="N206" s="2"/>
      <c r="O206" s="2"/>
      <c r="P206" s="6"/>
      <c r="Q206" s="6"/>
      <c r="R206" s="2"/>
      <c r="S206" s="2"/>
      <c r="T206" s="2"/>
      <c r="U206" s="2"/>
      <c r="V206" s="2"/>
      <c r="W206" s="2"/>
      <c r="X206" s="2"/>
      <c r="Y206" s="2"/>
      <c r="Z206" s="2"/>
      <c r="AA206" s="2"/>
      <c r="AB206" s="2"/>
    </row>
    <row r="207" ht="12.75" customHeight="1">
      <c r="A207" s="2"/>
      <c r="B207" s="2"/>
      <c r="C207" s="2"/>
      <c r="D207" s="2"/>
      <c r="E207" s="2"/>
      <c r="F207" s="2"/>
      <c r="G207" s="2"/>
      <c r="H207" s="2"/>
      <c r="I207" s="2"/>
      <c r="J207" s="2"/>
      <c r="K207" s="2"/>
      <c r="L207" s="2"/>
      <c r="M207" s="2"/>
      <c r="N207" s="2"/>
      <c r="O207" s="2"/>
      <c r="P207" s="6"/>
      <c r="Q207" s="6"/>
      <c r="R207" s="2"/>
      <c r="S207" s="2"/>
      <c r="T207" s="2"/>
      <c r="U207" s="2"/>
      <c r="V207" s="2"/>
      <c r="W207" s="2"/>
      <c r="X207" s="2"/>
      <c r="Y207" s="2"/>
      <c r="Z207" s="2"/>
      <c r="AA207" s="2"/>
      <c r="AB207" s="2"/>
    </row>
    <row r="208" ht="12.75" customHeight="1">
      <c r="A208" s="2"/>
      <c r="B208" s="2"/>
      <c r="C208" s="2"/>
      <c r="D208" s="2"/>
      <c r="E208" s="2"/>
      <c r="F208" s="2"/>
      <c r="G208" s="2"/>
      <c r="H208" s="2"/>
      <c r="I208" s="2"/>
      <c r="J208" s="2"/>
      <c r="K208" s="2"/>
      <c r="L208" s="2"/>
      <c r="M208" s="2"/>
      <c r="N208" s="2"/>
      <c r="O208" s="2"/>
      <c r="P208" s="6"/>
      <c r="Q208" s="6"/>
      <c r="R208" s="2"/>
      <c r="S208" s="2"/>
      <c r="T208" s="2"/>
      <c r="U208" s="2"/>
      <c r="V208" s="2"/>
      <c r="W208" s="2"/>
      <c r="X208" s="2"/>
      <c r="Y208" s="2"/>
      <c r="Z208" s="2"/>
      <c r="AA208" s="2"/>
      <c r="AB208" s="2"/>
    </row>
    <row r="209" ht="12.75" customHeight="1">
      <c r="A209" s="2"/>
      <c r="B209" s="2"/>
      <c r="C209" s="2"/>
      <c r="D209" s="2"/>
      <c r="E209" s="2"/>
      <c r="F209" s="2"/>
      <c r="G209" s="2"/>
      <c r="H209" s="2"/>
      <c r="I209" s="2"/>
      <c r="J209" s="2"/>
      <c r="K209" s="2"/>
      <c r="L209" s="2"/>
      <c r="M209" s="2"/>
      <c r="N209" s="2"/>
      <c r="O209" s="2"/>
      <c r="P209" s="6"/>
      <c r="Q209" s="6"/>
      <c r="R209" s="2"/>
      <c r="S209" s="2"/>
      <c r="T209" s="2"/>
      <c r="U209" s="2"/>
      <c r="V209" s="2"/>
      <c r="W209" s="2"/>
      <c r="X209" s="2"/>
      <c r="Y209" s="2"/>
      <c r="Z209" s="2"/>
      <c r="AA209" s="2"/>
      <c r="AB209" s="2"/>
    </row>
    <row r="210" ht="12.75" customHeight="1">
      <c r="A210" s="2"/>
      <c r="B210" s="2"/>
      <c r="C210" s="2"/>
      <c r="D210" s="2"/>
      <c r="E210" s="2"/>
      <c r="F210" s="2"/>
      <c r="G210" s="2"/>
      <c r="H210" s="2"/>
      <c r="I210" s="2"/>
      <c r="J210" s="2"/>
      <c r="K210" s="2"/>
      <c r="L210" s="2"/>
      <c r="M210" s="2"/>
      <c r="N210" s="2"/>
      <c r="O210" s="2"/>
      <c r="P210" s="6"/>
      <c r="Q210" s="6"/>
      <c r="R210" s="2"/>
      <c r="S210" s="2"/>
      <c r="T210" s="2"/>
      <c r="U210" s="2"/>
      <c r="V210" s="2"/>
      <c r="W210" s="2"/>
      <c r="X210" s="2"/>
      <c r="Y210" s="2"/>
      <c r="Z210" s="2"/>
      <c r="AA210" s="2"/>
      <c r="AB210" s="2"/>
    </row>
    <row r="211" ht="12.75" customHeight="1">
      <c r="A211" s="2"/>
      <c r="B211" s="2"/>
      <c r="C211" s="2"/>
      <c r="D211" s="2"/>
      <c r="E211" s="2"/>
      <c r="F211" s="2"/>
      <c r="G211" s="2"/>
      <c r="H211" s="2"/>
      <c r="I211" s="2"/>
      <c r="J211" s="2"/>
      <c r="K211" s="2"/>
      <c r="L211" s="2"/>
      <c r="M211" s="2"/>
      <c r="N211" s="2"/>
      <c r="O211" s="2"/>
      <c r="P211" s="6"/>
      <c r="Q211" s="6"/>
      <c r="R211" s="2"/>
      <c r="S211" s="2"/>
      <c r="T211" s="2"/>
      <c r="U211" s="2"/>
      <c r="V211" s="2"/>
      <c r="W211" s="2"/>
      <c r="X211" s="2"/>
      <c r="Y211" s="2"/>
      <c r="Z211" s="2"/>
      <c r="AA211" s="2"/>
      <c r="AB211" s="2"/>
    </row>
    <row r="212" ht="12.75" customHeight="1">
      <c r="A212" s="2"/>
      <c r="B212" s="2"/>
      <c r="C212" s="2"/>
      <c r="D212" s="2"/>
      <c r="E212" s="2"/>
      <c r="F212" s="2"/>
      <c r="G212" s="2"/>
      <c r="H212" s="2"/>
      <c r="I212" s="2"/>
      <c r="J212" s="2"/>
      <c r="K212" s="2"/>
      <c r="L212" s="2"/>
      <c r="M212" s="2"/>
      <c r="N212" s="2"/>
      <c r="O212" s="2"/>
      <c r="P212" s="6"/>
      <c r="Q212" s="6"/>
      <c r="R212" s="2"/>
      <c r="S212" s="2"/>
      <c r="T212" s="2"/>
      <c r="U212" s="2"/>
      <c r="V212" s="2"/>
      <c r="W212" s="2"/>
      <c r="X212" s="2"/>
      <c r="Y212" s="2"/>
      <c r="Z212" s="2"/>
      <c r="AA212" s="2"/>
      <c r="AB212" s="2"/>
    </row>
    <row r="213" ht="12.75" customHeight="1">
      <c r="A213" s="2"/>
      <c r="B213" s="2"/>
      <c r="C213" s="2"/>
      <c r="D213" s="2"/>
      <c r="E213" s="2"/>
      <c r="F213" s="2"/>
      <c r="G213" s="2"/>
      <c r="H213" s="2"/>
      <c r="I213" s="2"/>
      <c r="J213" s="2"/>
      <c r="K213" s="2"/>
      <c r="L213" s="2"/>
      <c r="M213" s="2"/>
      <c r="N213" s="2"/>
      <c r="O213" s="2"/>
      <c r="P213" s="6"/>
      <c r="Q213" s="6"/>
      <c r="R213" s="2"/>
      <c r="S213" s="2"/>
      <c r="T213" s="2"/>
      <c r="U213" s="2"/>
      <c r="V213" s="2"/>
      <c r="W213" s="2"/>
      <c r="X213" s="2"/>
      <c r="Y213" s="2"/>
      <c r="Z213" s="2"/>
      <c r="AA213" s="2"/>
      <c r="AB213" s="2"/>
    </row>
    <row r="214" ht="12.75" customHeight="1">
      <c r="A214" s="2"/>
      <c r="B214" s="2"/>
      <c r="C214" s="2"/>
      <c r="D214" s="2"/>
      <c r="E214" s="2"/>
      <c r="F214" s="2"/>
      <c r="G214" s="2"/>
      <c r="H214" s="2"/>
      <c r="I214" s="2"/>
      <c r="J214" s="2"/>
      <c r="K214" s="2"/>
      <c r="L214" s="2"/>
      <c r="M214" s="2"/>
      <c r="N214" s="2"/>
      <c r="O214" s="2"/>
      <c r="P214" s="6"/>
      <c r="Q214" s="6"/>
      <c r="R214" s="2"/>
      <c r="S214" s="2"/>
      <c r="T214" s="2"/>
      <c r="U214" s="2"/>
      <c r="V214" s="2"/>
      <c r="W214" s="2"/>
      <c r="X214" s="2"/>
      <c r="Y214" s="2"/>
      <c r="Z214" s="2"/>
      <c r="AA214" s="2"/>
      <c r="AB214" s="2"/>
    </row>
    <row r="215" ht="12.75" customHeight="1">
      <c r="A215" s="2"/>
      <c r="B215" s="2"/>
      <c r="C215" s="2"/>
      <c r="D215" s="2"/>
      <c r="E215" s="2"/>
      <c r="F215" s="2"/>
      <c r="G215" s="2"/>
      <c r="H215" s="2"/>
      <c r="I215" s="2"/>
      <c r="J215" s="2"/>
      <c r="K215" s="2"/>
      <c r="L215" s="2"/>
      <c r="M215" s="2"/>
      <c r="N215" s="2"/>
      <c r="O215" s="2"/>
      <c r="P215" s="6"/>
      <c r="Q215" s="6"/>
      <c r="R215" s="2"/>
      <c r="S215" s="2"/>
      <c r="T215" s="2"/>
      <c r="U215" s="2"/>
      <c r="V215" s="2"/>
      <c r="W215" s="2"/>
      <c r="X215" s="2"/>
      <c r="Y215" s="2"/>
      <c r="Z215" s="2"/>
      <c r="AA215" s="2"/>
      <c r="AB215" s="2"/>
    </row>
    <row r="216" ht="12.75" customHeight="1">
      <c r="A216" s="2"/>
      <c r="B216" s="2"/>
      <c r="C216" s="2"/>
      <c r="D216" s="2"/>
      <c r="E216" s="2"/>
      <c r="F216" s="2"/>
      <c r="G216" s="2"/>
      <c r="H216" s="2"/>
      <c r="I216" s="2"/>
      <c r="J216" s="2"/>
      <c r="K216" s="2"/>
      <c r="L216" s="2"/>
      <c r="M216" s="2"/>
      <c r="N216" s="2"/>
      <c r="O216" s="2"/>
      <c r="P216" s="6"/>
      <c r="Q216" s="6"/>
      <c r="R216" s="2"/>
      <c r="S216" s="2"/>
      <c r="T216" s="2"/>
      <c r="U216" s="2"/>
      <c r="V216" s="2"/>
      <c r="W216" s="2"/>
      <c r="X216" s="2"/>
      <c r="Y216" s="2"/>
      <c r="Z216" s="2"/>
      <c r="AA216" s="2"/>
      <c r="AB216" s="2"/>
    </row>
    <row r="217" ht="12.75" customHeight="1">
      <c r="A217" s="2"/>
      <c r="B217" s="2"/>
      <c r="C217" s="2"/>
      <c r="D217" s="2"/>
      <c r="E217" s="2"/>
      <c r="F217" s="2"/>
      <c r="G217" s="2"/>
      <c r="H217" s="2"/>
      <c r="I217" s="2"/>
      <c r="J217" s="2"/>
      <c r="K217" s="2"/>
      <c r="L217" s="2"/>
      <c r="M217" s="2"/>
      <c r="N217" s="2"/>
      <c r="O217" s="2"/>
      <c r="P217" s="6"/>
      <c r="Q217" s="6"/>
      <c r="R217" s="2"/>
      <c r="S217" s="2"/>
      <c r="T217" s="2"/>
      <c r="U217" s="2"/>
      <c r="V217" s="2"/>
      <c r="W217" s="2"/>
      <c r="X217" s="2"/>
      <c r="Y217" s="2"/>
      <c r="Z217" s="2"/>
      <c r="AA217" s="2"/>
      <c r="AB217" s="2"/>
    </row>
    <row r="218" ht="12.75" customHeight="1">
      <c r="A218" s="2"/>
      <c r="B218" s="2"/>
      <c r="C218" s="2"/>
      <c r="D218" s="2"/>
      <c r="E218" s="2"/>
      <c r="F218" s="2"/>
      <c r="G218" s="2"/>
      <c r="H218" s="2"/>
      <c r="I218" s="2"/>
      <c r="J218" s="2"/>
      <c r="K218" s="2"/>
      <c r="L218" s="2"/>
      <c r="M218" s="2"/>
      <c r="N218" s="2"/>
      <c r="O218" s="2"/>
      <c r="P218" s="6"/>
      <c r="Q218" s="6"/>
      <c r="R218" s="2"/>
      <c r="S218" s="2"/>
      <c r="T218" s="2"/>
      <c r="U218" s="2"/>
      <c r="V218" s="2"/>
      <c r="W218" s="2"/>
      <c r="X218" s="2"/>
      <c r="Y218" s="2"/>
      <c r="Z218" s="2"/>
      <c r="AA218" s="2"/>
      <c r="AB218" s="2"/>
    </row>
    <row r="219" ht="12.75" customHeight="1">
      <c r="A219" s="2"/>
      <c r="B219" s="2"/>
      <c r="C219" s="2"/>
      <c r="D219" s="2"/>
      <c r="E219" s="2"/>
      <c r="F219" s="2"/>
      <c r="G219" s="2"/>
      <c r="H219" s="2"/>
      <c r="I219" s="2"/>
      <c r="J219" s="2"/>
      <c r="K219" s="2"/>
      <c r="L219" s="2"/>
      <c r="M219" s="2"/>
      <c r="N219" s="2"/>
      <c r="O219" s="2"/>
      <c r="P219" s="6"/>
      <c r="Q219" s="6"/>
      <c r="R219" s="2"/>
      <c r="S219" s="2"/>
      <c r="T219" s="2"/>
      <c r="U219" s="2"/>
      <c r="V219" s="2"/>
      <c r="W219" s="2"/>
      <c r="X219" s="2"/>
      <c r="Y219" s="2"/>
      <c r="Z219" s="2"/>
      <c r="AA219" s="2"/>
      <c r="AB219" s="2"/>
    </row>
    <row r="220" ht="12.75" customHeight="1">
      <c r="A220" s="2"/>
      <c r="B220" s="2"/>
      <c r="C220" s="2"/>
      <c r="D220" s="2"/>
      <c r="E220" s="2"/>
      <c r="F220" s="2"/>
      <c r="G220" s="2"/>
      <c r="H220" s="2"/>
      <c r="I220" s="2"/>
      <c r="J220" s="2"/>
      <c r="K220" s="2"/>
      <c r="L220" s="2"/>
      <c r="M220" s="2"/>
      <c r="N220" s="2"/>
      <c r="O220" s="2"/>
      <c r="P220" s="6"/>
      <c r="Q220" s="6"/>
      <c r="R220" s="2"/>
      <c r="S220" s="2"/>
      <c r="T220" s="2"/>
      <c r="U220" s="2"/>
      <c r="V220" s="2"/>
      <c r="W220" s="2"/>
      <c r="X220" s="2"/>
      <c r="Y220" s="2"/>
      <c r="Z220" s="2"/>
      <c r="AA220" s="2"/>
      <c r="AB220" s="2"/>
    </row>
    <row r="221" ht="12.75" customHeight="1">
      <c r="A221" s="2"/>
      <c r="B221" s="2"/>
      <c r="C221" s="2"/>
      <c r="D221" s="2"/>
      <c r="E221" s="2"/>
      <c r="F221" s="2"/>
      <c r="G221" s="2"/>
      <c r="H221" s="2"/>
      <c r="I221" s="2"/>
      <c r="J221" s="2"/>
      <c r="K221" s="2"/>
      <c r="L221" s="2"/>
      <c r="M221" s="2"/>
      <c r="N221" s="2"/>
      <c r="O221" s="2"/>
      <c r="P221" s="6"/>
      <c r="Q221" s="6"/>
      <c r="R221" s="2"/>
      <c r="S221" s="2"/>
      <c r="T221" s="2"/>
      <c r="U221" s="2"/>
      <c r="V221" s="2"/>
      <c r="W221" s="2"/>
      <c r="X221" s="2"/>
      <c r="Y221" s="2"/>
      <c r="Z221" s="2"/>
      <c r="AA221" s="2"/>
      <c r="AB221" s="2"/>
    </row>
    <row r="222" ht="12.75" customHeight="1">
      <c r="A222" s="2"/>
      <c r="B222" s="2"/>
      <c r="C222" s="2"/>
      <c r="D222" s="2"/>
      <c r="E222" s="2"/>
      <c r="F222" s="2"/>
      <c r="G222" s="2"/>
      <c r="H222" s="2"/>
      <c r="I222" s="2"/>
      <c r="J222" s="2"/>
      <c r="K222" s="2"/>
      <c r="L222" s="2"/>
      <c r="M222" s="2"/>
      <c r="N222" s="2"/>
      <c r="O222" s="2"/>
      <c r="P222" s="6"/>
      <c r="Q222" s="6"/>
      <c r="R222" s="2"/>
      <c r="S222" s="2"/>
      <c r="T222" s="2"/>
      <c r="U222" s="2"/>
      <c r="V222" s="2"/>
      <c r="W222" s="2"/>
      <c r="X222" s="2"/>
      <c r="Y222" s="2"/>
      <c r="Z222" s="2"/>
      <c r="AA222" s="2"/>
      <c r="AB222" s="2"/>
    </row>
    <row r="223" ht="12.75" customHeight="1">
      <c r="A223" s="2"/>
      <c r="B223" s="2"/>
      <c r="C223" s="2"/>
      <c r="D223" s="2"/>
      <c r="E223" s="2"/>
      <c r="F223" s="2"/>
      <c r="G223" s="2"/>
      <c r="H223" s="2"/>
      <c r="I223" s="2"/>
      <c r="J223" s="2"/>
      <c r="K223" s="2"/>
      <c r="L223" s="2"/>
      <c r="M223" s="2"/>
      <c r="N223" s="2"/>
      <c r="O223" s="2"/>
      <c r="P223" s="6"/>
      <c r="Q223" s="6"/>
      <c r="R223" s="2"/>
      <c r="S223" s="2"/>
      <c r="T223" s="2"/>
      <c r="U223" s="2"/>
      <c r="V223" s="2"/>
      <c r="W223" s="2"/>
      <c r="X223" s="2"/>
      <c r="Y223" s="2"/>
      <c r="Z223" s="2"/>
      <c r="AA223" s="2"/>
      <c r="AB223" s="2"/>
    </row>
    <row r="224" ht="12.75" customHeight="1">
      <c r="A224" s="2"/>
      <c r="B224" s="2"/>
      <c r="C224" s="2"/>
      <c r="D224" s="2"/>
      <c r="E224" s="2"/>
      <c r="F224" s="2"/>
      <c r="G224" s="2"/>
      <c r="H224" s="2"/>
      <c r="I224" s="2"/>
      <c r="J224" s="2"/>
      <c r="K224" s="2"/>
      <c r="L224" s="2"/>
      <c r="M224" s="2"/>
      <c r="N224" s="2"/>
      <c r="O224" s="2"/>
      <c r="P224" s="6"/>
      <c r="Q224" s="6"/>
      <c r="R224" s="2"/>
      <c r="S224" s="2"/>
      <c r="T224" s="2"/>
      <c r="U224" s="2"/>
      <c r="V224" s="2"/>
      <c r="W224" s="2"/>
      <c r="X224" s="2"/>
      <c r="Y224" s="2"/>
      <c r="Z224" s="2"/>
      <c r="AA224" s="2"/>
      <c r="AB224" s="2"/>
    </row>
    <row r="225" ht="12.75" customHeight="1">
      <c r="A225" s="2"/>
      <c r="B225" s="2"/>
      <c r="C225" s="2"/>
      <c r="D225" s="2"/>
      <c r="E225" s="2"/>
      <c r="F225" s="2"/>
      <c r="G225" s="2"/>
      <c r="H225" s="2"/>
      <c r="I225" s="2"/>
      <c r="J225" s="2"/>
      <c r="K225" s="2"/>
      <c r="L225" s="2"/>
      <c r="M225" s="2"/>
      <c r="N225" s="2"/>
      <c r="O225" s="2"/>
      <c r="P225" s="6"/>
      <c r="Q225" s="6"/>
      <c r="R225" s="2"/>
      <c r="S225" s="2"/>
      <c r="T225" s="2"/>
      <c r="U225" s="2"/>
      <c r="V225" s="2"/>
      <c r="W225" s="2"/>
      <c r="X225" s="2"/>
      <c r="Y225" s="2"/>
      <c r="Z225" s="2"/>
      <c r="AA225" s="2"/>
      <c r="AB225" s="2"/>
    </row>
    <row r="226" ht="12.75" customHeight="1">
      <c r="A226" s="2"/>
      <c r="B226" s="2"/>
      <c r="C226" s="2"/>
      <c r="D226" s="2"/>
      <c r="E226" s="2"/>
      <c r="F226" s="2"/>
      <c r="G226" s="2"/>
      <c r="H226" s="2"/>
      <c r="I226" s="2"/>
      <c r="J226" s="2"/>
      <c r="K226" s="2"/>
      <c r="L226" s="2"/>
      <c r="M226" s="2"/>
      <c r="N226" s="2"/>
      <c r="O226" s="2"/>
      <c r="P226" s="6"/>
      <c r="Q226" s="6"/>
      <c r="R226" s="2"/>
      <c r="S226" s="2"/>
      <c r="T226" s="2"/>
      <c r="U226" s="2"/>
      <c r="V226" s="2"/>
      <c r="W226" s="2"/>
      <c r="X226" s="2"/>
      <c r="Y226" s="2"/>
      <c r="Z226" s="2"/>
      <c r="AA226" s="2"/>
      <c r="AB226" s="2"/>
    </row>
    <row r="227" ht="12.75" customHeight="1">
      <c r="A227" s="2"/>
      <c r="B227" s="2"/>
      <c r="C227" s="2"/>
      <c r="D227" s="2"/>
      <c r="E227" s="2"/>
      <c r="F227" s="2"/>
      <c r="G227" s="2"/>
      <c r="H227" s="2"/>
      <c r="I227" s="2"/>
      <c r="J227" s="2"/>
      <c r="K227" s="2"/>
      <c r="L227" s="2"/>
      <c r="M227" s="2"/>
      <c r="N227" s="2"/>
      <c r="O227" s="2"/>
      <c r="P227" s="6"/>
      <c r="Q227" s="6"/>
      <c r="R227" s="2"/>
      <c r="S227" s="2"/>
      <c r="T227" s="2"/>
      <c r="U227" s="2"/>
      <c r="V227" s="2"/>
      <c r="W227" s="2"/>
      <c r="X227" s="2"/>
      <c r="Y227" s="2"/>
      <c r="Z227" s="2"/>
      <c r="AA227" s="2"/>
      <c r="AB227" s="2"/>
    </row>
    <row r="228" ht="12.75" customHeight="1">
      <c r="A228" s="2"/>
      <c r="B228" s="2"/>
      <c r="C228" s="2"/>
      <c r="D228" s="2"/>
      <c r="E228" s="2"/>
      <c r="F228" s="2"/>
      <c r="G228" s="2"/>
      <c r="H228" s="2"/>
      <c r="I228" s="2"/>
      <c r="J228" s="2"/>
      <c r="K228" s="2"/>
      <c r="L228" s="2"/>
      <c r="M228" s="2"/>
      <c r="N228" s="2"/>
      <c r="O228" s="2"/>
      <c r="P228" s="6"/>
      <c r="Q228" s="6"/>
      <c r="R228" s="2"/>
      <c r="S228" s="2"/>
      <c r="T228" s="2"/>
      <c r="U228" s="2"/>
      <c r="V228" s="2"/>
      <c r="W228" s="2"/>
      <c r="X228" s="2"/>
      <c r="Y228" s="2"/>
      <c r="Z228" s="2"/>
      <c r="AA228" s="2"/>
      <c r="AB228" s="2"/>
    </row>
    <row r="229" ht="12.75" customHeight="1">
      <c r="A229" s="2"/>
      <c r="B229" s="2"/>
      <c r="C229" s="2"/>
      <c r="D229" s="2"/>
      <c r="E229" s="2"/>
      <c r="F229" s="2"/>
      <c r="G229" s="2"/>
      <c r="H229" s="2"/>
      <c r="I229" s="2"/>
      <c r="J229" s="2"/>
      <c r="K229" s="2"/>
      <c r="L229" s="2"/>
      <c r="M229" s="2"/>
      <c r="N229" s="2"/>
      <c r="O229" s="2"/>
      <c r="P229" s="6"/>
      <c r="Q229" s="6"/>
      <c r="R229" s="2"/>
      <c r="S229" s="2"/>
      <c r="T229" s="2"/>
      <c r="U229" s="2"/>
      <c r="V229" s="2"/>
      <c r="W229" s="2"/>
      <c r="X229" s="2"/>
      <c r="Y229" s="2"/>
      <c r="Z229" s="2"/>
      <c r="AA229" s="2"/>
      <c r="AB229" s="2"/>
    </row>
    <row r="230" ht="12.75" customHeight="1">
      <c r="A230" s="2"/>
      <c r="B230" s="2"/>
      <c r="C230" s="2"/>
      <c r="D230" s="2"/>
      <c r="E230" s="2"/>
      <c r="F230" s="2"/>
      <c r="G230" s="2"/>
      <c r="H230" s="2"/>
      <c r="I230" s="2"/>
      <c r="J230" s="2"/>
      <c r="K230" s="2"/>
      <c r="L230" s="2"/>
      <c r="M230" s="2"/>
      <c r="N230" s="2"/>
      <c r="O230" s="2"/>
      <c r="P230" s="6"/>
      <c r="Q230" s="6"/>
      <c r="R230" s="2"/>
      <c r="S230" s="2"/>
      <c r="T230" s="2"/>
      <c r="U230" s="2"/>
      <c r="V230" s="2"/>
      <c r="W230" s="2"/>
      <c r="X230" s="2"/>
      <c r="Y230" s="2"/>
      <c r="Z230" s="2"/>
      <c r="AA230" s="2"/>
      <c r="AB230" s="2"/>
    </row>
    <row r="231" ht="12.75" customHeight="1">
      <c r="A231" s="2"/>
      <c r="B231" s="2"/>
      <c r="C231" s="2"/>
      <c r="D231" s="2"/>
      <c r="E231" s="2"/>
      <c r="F231" s="2"/>
      <c r="G231" s="2"/>
      <c r="H231" s="2"/>
      <c r="I231" s="2"/>
      <c r="J231" s="2"/>
      <c r="K231" s="2"/>
      <c r="L231" s="2"/>
      <c r="M231" s="2"/>
      <c r="N231" s="2"/>
      <c r="O231" s="2"/>
      <c r="P231" s="6"/>
      <c r="Q231" s="6"/>
      <c r="R231" s="2"/>
      <c r="S231" s="2"/>
      <c r="T231" s="2"/>
      <c r="U231" s="2"/>
      <c r="V231" s="2"/>
      <c r="W231" s="2"/>
      <c r="X231" s="2"/>
      <c r="Y231" s="2"/>
      <c r="Z231" s="2"/>
      <c r="AA231" s="2"/>
      <c r="AB231" s="2"/>
    </row>
    <row r="232" ht="12.75" customHeight="1">
      <c r="A232" s="2"/>
      <c r="B232" s="2"/>
      <c r="C232" s="2"/>
      <c r="D232" s="2"/>
      <c r="E232" s="2"/>
      <c r="F232" s="2"/>
      <c r="G232" s="2"/>
      <c r="H232" s="2"/>
      <c r="I232" s="2"/>
      <c r="J232" s="2"/>
      <c r="K232" s="2"/>
      <c r="L232" s="2"/>
      <c r="M232" s="2"/>
      <c r="N232" s="2"/>
      <c r="O232" s="2"/>
      <c r="P232" s="6"/>
      <c r="Q232" s="6"/>
      <c r="R232" s="2"/>
      <c r="S232" s="2"/>
      <c r="T232" s="2"/>
      <c r="U232" s="2"/>
      <c r="V232" s="2"/>
      <c r="W232" s="2"/>
      <c r="X232" s="2"/>
      <c r="Y232" s="2"/>
      <c r="Z232" s="2"/>
      <c r="AA232" s="2"/>
      <c r="AB232" s="2"/>
    </row>
    <row r="233" ht="12.75" customHeight="1">
      <c r="A233" s="2"/>
      <c r="B233" s="2"/>
      <c r="C233" s="2"/>
      <c r="D233" s="2"/>
      <c r="E233" s="2"/>
      <c r="F233" s="2"/>
      <c r="G233" s="2"/>
      <c r="H233" s="2"/>
      <c r="I233" s="2"/>
      <c r="J233" s="2"/>
      <c r="K233" s="2"/>
      <c r="L233" s="2"/>
      <c r="M233" s="2"/>
      <c r="N233" s="2"/>
      <c r="O233" s="2"/>
      <c r="P233" s="6"/>
      <c r="Q233" s="6"/>
      <c r="R233" s="2"/>
      <c r="S233" s="2"/>
      <c r="T233" s="2"/>
      <c r="U233" s="2"/>
      <c r="V233" s="2"/>
      <c r="W233" s="2"/>
      <c r="X233" s="2"/>
      <c r="Y233" s="2"/>
      <c r="Z233" s="2"/>
      <c r="AA233" s="2"/>
      <c r="AB233" s="2"/>
    </row>
    <row r="234" ht="12.75" customHeight="1">
      <c r="A234" s="2"/>
      <c r="B234" s="2"/>
      <c r="C234" s="2"/>
      <c r="D234" s="2"/>
      <c r="E234" s="2"/>
      <c r="F234" s="2"/>
      <c r="G234" s="2"/>
      <c r="H234" s="2"/>
      <c r="I234" s="2"/>
      <c r="J234" s="2"/>
      <c r="K234" s="2"/>
      <c r="L234" s="2"/>
      <c r="M234" s="2"/>
      <c r="N234" s="2"/>
      <c r="O234" s="2"/>
      <c r="P234" s="6"/>
      <c r="Q234" s="6"/>
      <c r="R234" s="2"/>
      <c r="S234" s="2"/>
      <c r="T234" s="2"/>
      <c r="U234" s="2"/>
      <c r="V234" s="2"/>
      <c r="W234" s="2"/>
      <c r="X234" s="2"/>
      <c r="Y234" s="2"/>
      <c r="Z234" s="2"/>
      <c r="AA234" s="2"/>
      <c r="AB234" s="2"/>
    </row>
    <row r="235" ht="12.75" customHeight="1">
      <c r="A235" s="2"/>
      <c r="B235" s="2"/>
      <c r="C235" s="2"/>
      <c r="D235" s="2"/>
      <c r="E235" s="2"/>
      <c r="F235" s="2"/>
      <c r="G235" s="2"/>
      <c r="H235" s="2"/>
      <c r="I235" s="2"/>
      <c r="J235" s="2"/>
      <c r="K235" s="2"/>
      <c r="L235" s="2"/>
      <c r="M235" s="2"/>
      <c r="N235" s="2"/>
      <c r="O235" s="2"/>
      <c r="P235" s="6"/>
      <c r="Q235" s="6"/>
      <c r="R235" s="2"/>
      <c r="S235" s="2"/>
      <c r="T235" s="2"/>
      <c r="U235" s="2"/>
      <c r="V235" s="2"/>
      <c r="W235" s="2"/>
      <c r="X235" s="2"/>
      <c r="Y235" s="2"/>
      <c r="Z235" s="2"/>
      <c r="AA235" s="2"/>
      <c r="AB235" s="2"/>
    </row>
    <row r="236" ht="12.75" customHeight="1">
      <c r="A236" s="2"/>
      <c r="B236" s="2"/>
      <c r="C236" s="2"/>
      <c r="D236" s="2"/>
      <c r="E236" s="2"/>
      <c r="F236" s="2"/>
      <c r="G236" s="2"/>
      <c r="H236" s="2"/>
      <c r="I236" s="2"/>
      <c r="J236" s="2"/>
      <c r="K236" s="2"/>
      <c r="L236" s="2"/>
      <c r="M236" s="2"/>
      <c r="N236" s="2"/>
      <c r="O236" s="2"/>
      <c r="P236" s="6"/>
      <c r="Q236" s="6"/>
      <c r="R236" s="2"/>
      <c r="S236" s="2"/>
      <c r="T236" s="2"/>
      <c r="U236" s="2"/>
      <c r="V236" s="2"/>
      <c r="W236" s="2"/>
      <c r="X236" s="2"/>
      <c r="Y236" s="2"/>
      <c r="Z236" s="2"/>
      <c r="AA236" s="2"/>
      <c r="AB236" s="2"/>
    </row>
    <row r="237" ht="12.75" customHeight="1">
      <c r="A237" s="2"/>
      <c r="B237" s="2"/>
      <c r="C237" s="2"/>
      <c r="D237" s="2"/>
      <c r="E237" s="2"/>
      <c r="F237" s="2"/>
      <c r="G237" s="2"/>
      <c r="H237" s="2"/>
      <c r="I237" s="2"/>
      <c r="J237" s="2"/>
      <c r="K237" s="2"/>
      <c r="L237" s="2"/>
      <c r="M237" s="2"/>
      <c r="N237" s="2"/>
      <c r="O237" s="2"/>
      <c r="P237" s="6"/>
      <c r="Q237" s="6"/>
      <c r="R237" s="2"/>
      <c r="S237" s="2"/>
      <c r="T237" s="2"/>
      <c r="U237" s="2"/>
      <c r="V237" s="2"/>
      <c r="W237" s="2"/>
      <c r="X237" s="2"/>
      <c r="Y237" s="2"/>
      <c r="Z237" s="2"/>
      <c r="AA237" s="2"/>
      <c r="AB237" s="2"/>
    </row>
    <row r="238" ht="12.75" customHeight="1">
      <c r="A238" s="2"/>
      <c r="B238" s="2"/>
      <c r="C238" s="2"/>
      <c r="D238" s="2"/>
      <c r="E238" s="2"/>
      <c r="F238" s="2"/>
      <c r="G238" s="2"/>
      <c r="H238" s="2"/>
      <c r="I238" s="2"/>
      <c r="J238" s="2"/>
      <c r="K238" s="2"/>
      <c r="L238" s="2"/>
      <c r="M238" s="2"/>
      <c r="N238" s="2"/>
      <c r="O238" s="2"/>
      <c r="P238" s="6"/>
      <c r="Q238" s="6"/>
      <c r="R238" s="2"/>
      <c r="S238" s="2"/>
      <c r="T238" s="2"/>
      <c r="U238" s="2"/>
      <c r="V238" s="2"/>
      <c r="W238" s="2"/>
      <c r="X238" s="2"/>
      <c r="Y238" s="2"/>
      <c r="Z238" s="2"/>
      <c r="AA238" s="2"/>
      <c r="AB238" s="2"/>
    </row>
    <row r="239" ht="12.75" customHeight="1">
      <c r="A239" s="2"/>
      <c r="B239" s="2"/>
      <c r="C239" s="2"/>
      <c r="D239" s="2"/>
      <c r="E239" s="2"/>
      <c r="F239" s="2"/>
      <c r="G239" s="2"/>
      <c r="H239" s="2"/>
      <c r="I239" s="2"/>
      <c r="J239" s="2"/>
      <c r="K239" s="2"/>
      <c r="L239" s="2"/>
      <c r="M239" s="2"/>
      <c r="N239" s="2"/>
      <c r="O239" s="2"/>
      <c r="P239" s="6"/>
      <c r="Q239" s="6"/>
      <c r="R239" s="2"/>
      <c r="S239" s="2"/>
      <c r="T239" s="2"/>
      <c r="U239" s="2"/>
      <c r="V239" s="2"/>
      <c r="W239" s="2"/>
      <c r="X239" s="2"/>
      <c r="Y239" s="2"/>
      <c r="Z239" s="2"/>
      <c r="AA239" s="2"/>
      <c r="AB239" s="2"/>
    </row>
    <row r="240" ht="12.75" customHeight="1">
      <c r="A240" s="2"/>
      <c r="B240" s="2"/>
      <c r="C240" s="2"/>
      <c r="D240" s="2"/>
      <c r="E240" s="2"/>
      <c r="F240" s="2"/>
      <c r="G240" s="2"/>
      <c r="H240" s="2"/>
      <c r="I240" s="2"/>
      <c r="J240" s="2"/>
      <c r="K240" s="2"/>
      <c r="L240" s="2"/>
      <c r="M240" s="2"/>
      <c r="N240" s="2"/>
      <c r="O240" s="2"/>
      <c r="P240" s="6"/>
      <c r="Q240" s="6"/>
      <c r="R240" s="2"/>
      <c r="S240" s="2"/>
      <c r="T240" s="2"/>
      <c r="U240" s="2"/>
      <c r="V240" s="2"/>
      <c r="W240" s="2"/>
      <c r="X240" s="2"/>
      <c r="Y240" s="2"/>
      <c r="Z240" s="2"/>
      <c r="AA240" s="2"/>
      <c r="AB240" s="2"/>
    </row>
    <row r="241" ht="12.75" customHeight="1">
      <c r="A241" s="2"/>
      <c r="B241" s="2"/>
      <c r="C241" s="2"/>
      <c r="D241" s="2"/>
      <c r="E241" s="2"/>
      <c r="F241" s="2"/>
      <c r="G241" s="2"/>
      <c r="H241" s="2"/>
      <c r="I241" s="2"/>
      <c r="J241" s="2"/>
      <c r="K241" s="2"/>
      <c r="L241" s="2"/>
      <c r="M241" s="2"/>
      <c r="N241" s="2"/>
      <c r="O241" s="2"/>
      <c r="P241" s="6"/>
      <c r="Q241" s="6"/>
      <c r="R241" s="2"/>
      <c r="S241" s="2"/>
      <c r="T241" s="2"/>
      <c r="U241" s="2"/>
      <c r="V241" s="2"/>
      <c r="W241" s="2"/>
      <c r="X241" s="2"/>
      <c r="Y241" s="2"/>
      <c r="Z241" s="2"/>
      <c r="AA241" s="2"/>
      <c r="AB241" s="2"/>
    </row>
    <row r="242" ht="12.75" customHeight="1">
      <c r="A242" s="2"/>
      <c r="B242" s="2"/>
      <c r="C242" s="2"/>
      <c r="D242" s="2"/>
      <c r="E242" s="2"/>
      <c r="F242" s="2"/>
      <c r="G242" s="2"/>
      <c r="H242" s="2"/>
      <c r="I242" s="2"/>
      <c r="J242" s="2"/>
      <c r="K242" s="2"/>
      <c r="L242" s="2"/>
      <c r="M242" s="2"/>
      <c r="N242" s="2"/>
      <c r="O242" s="2"/>
      <c r="P242" s="6"/>
      <c r="Q242" s="6"/>
      <c r="R242" s="2"/>
      <c r="S242" s="2"/>
      <c r="T242" s="2"/>
      <c r="U242" s="2"/>
      <c r="V242" s="2"/>
      <c r="W242" s="2"/>
      <c r="X242" s="2"/>
      <c r="Y242" s="2"/>
      <c r="Z242" s="2"/>
      <c r="AA242" s="2"/>
      <c r="AB242" s="2"/>
    </row>
    <row r="243" ht="12.75" customHeight="1">
      <c r="A243" s="2"/>
      <c r="B243" s="2"/>
      <c r="C243" s="2"/>
      <c r="D243" s="2"/>
      <c r="E243" s="2"/>
      <c r="F243" s="2"/>
      <c r="G243" s="2"/>
      <c r="H243" s="2"/>
      <c r="I243" s="2"/>
      <c r="J243" s="2"/>
      <c r="K243" s="2"/>
      <c r="L243" s="2"/>
      <c r="M243" s="2"/>
      <c r="N243" s="2"/>
      <c r="O243" s="2"/>
      <c r="P243" s="6"/>
      <c r="Q243" s="6"/>
      <c r="R243" s="2"/>
      <c r="S243" s="2"/>
      <c r="T243" s="2"/>
      <c r="U243" s="2"/>
      <c r="V243" s="2"/>
      <c r="W243" s="2"/>
      <c r="X243" s="2"/>
      <c r="Y243" s="2"/>
      <c r="Z243" s="2"/>
      <c r="AA243" s="2"/>
      <c r="AB243" s="2"/>
    </row>
    <row r="244" ht="12.75" customHeight="1">
      <c r="A244" s="2"/>
      <c r="B244" s="2"/>
      <c r="C244" s="2"/>
      <c r="D244" s="2"/>
      <c r="E244" s="2"/>
      <c r="F244" s="2"/>
      <c r="G244" s="2"/>
      <c r="H244" s="2"/>
      <c r="I244" s="2"/>
      <c r="J244" s="2"/>
      <c r="K244" s="2"/>
      <c r="L244" s="2"/>
      <c r="M244" s="2"/>
      <c r="N244" s="2"/>
      <c r="O244" s="2"/>
      <c r="P244" s="6"/>
      <c r="Q244" s="6"/>
      <c r="R244" s="2"/>
      <c r="S244" s="2"/>
      <c r="T244" s="2"/>
      <c r="U244" s="2"/>
      <c r="V244" s="2"/>
      <c r="W244" s="2"/>
      <c r="X244" s="2"/>
      <c r="Y244" s="2"/>
      <c r="Z244" s="2"/>
      <c r="AA244" s="2"/>
      <c r="AB244" s="2"/>
    </row>
    <row r="245" ht="12.75" customHeight="1">
      <c r="A245" s="2"/>
      <c r="B245" s="2"/>
      <c r="C245" s="2"/>
      <c r="D245" s="2"/>
      <c r="E245" s="2"/>
      <c r="F245" s="2"/>
      <c r="G245" s="2"/>
      <c r="H245" s="2"/>
      <c r="I245" s="2"/>
      <c r="J245" s="2"/>
      <c r="K245" s="2"/>
      <c r="L245" s="2"/>
      <c r="M245" s="2"/>
      <c r="N245" s="2"/>
      <c r="O245" s="2"/>
      <c r="P245" s="6"/>
      <c r="Q245" s="6"/>
      <c r="R245" s="2"/>
      <c r="S245" s="2"/>
      <c r="T245" s="2"/>
      <c r="U245" s="2"/>
      <c r="V245" s="2"/>
      <c r="W245" s="2"/>
      <c r="X245" s="2"/>
      <c r="Y245" s="2"/>
      <c r="Z245" s="2"/>
      <c r="AA245" s="2"/>
      <c r="AB245" s="2"/>
    </row>
    <row r="246" ht="12.75" customHeight="1">
      <c r="A246" s="2"/>
      <c r="B246" s="2"/>
      <c r="C246" s="2"/>
      <c r="D246" s="2"/>
      <c r="E246" s="2"/>
      <c r="F246" s="2"/>
      <c r="G246" s="2"/>
      <c r="H246" s="2"/>
      <c r="I246" s="2"/>
      <c r="J246" s="2"/>
      <c r="K246" s="2"/>
      <c r="L246" s="2"/>
      <c r="M246" s="2"/>
      <c r="N246" s="2"/>
      <c r="O246" s="2"/>
      <c r="P246" s="6"/>
      <c r="Q246" s="6"/>
      <c r="R246" s="2"/>
      <c r="S246" s="2"/>
      <c r="T246" s="2"/>
      <c r="U246" s="2"/>
      <c r="V246" s="2"/>
      <c r="W246" s="2"/>
      <c r="X246" s="2"/>
      <c r="Y246" s="2"/>
      <c r="Z246" s="2"/>
      <c r="AA246" s="2"/>
      <c r="AB246" s="2"/>
    </row>
    <row r="247" ht="12.75" customHeight="1">
      <c r="A247" s="2"/>
      <c r="B247" s="2"/>
      <c r="C247" s="2"/>
      <c r="D247" s="2"/>
      <c r="E247" s="2"/>
      <c r="F247" s="2"/>
      <c r="G247" s="2"/>
      <c r="H247" s="2"/>
      <c r="I247" s="2"/>
      <c r="J247" s="2"/>
      <c r="K247" s="2"/>
      <c r="L247" s="2"/>
      <c r="M247" s="2"/>
      <c r="N247" s="2"/>
      <c r="O247" s="2"/>
      <c r="P247" s="6"/>
      <c r="Q247" s="6"/>
      <c r="R247" s="2"/>
      <c r="S247" s="2"/>
      <c r="T247" s="2"/>
      <c r="U247" s="2"/>
      <c r="V247" s="2"/>
      <c r="W247" s="2"/>
      <c r="X247" s="2"/>
      <c r="Y247" s="2"/>
      <c r="Z247" s="2"/>
      <c r="AA247" s="2"/>
      <c r="AB247" s="2"/>
    </row>
    <row r="248" ht="12.75" customHeight="1">
      <c r="A248" s="2"/>
      <c r="B248" s="2"/>
      <c r="C248" s="2"/>
      <c r="D248" s="2"/>
      <c r="E248" s="2"/>
      <c r="F248" s="2"/>
      <c r="G248" s="2"/>
      <c r="H248" s="2"/>
      <c r="I248" s="2"/>
      <c r="J248" s="2"/>
      <c r="K248" s="2"/>
      <c r="L248" s="2"/>
      <c r="M248" s="2"/>
      <c r="N248" s="2"/>
      <c r="O248" s="2"/>
      <c r="P248" s="6"/>
      <c r="Q248" s="6"/>
      <c r="R248" s="2"/>
      <c r="S248" s="2"/>
      <c r="T248" s="2"/>
      <c r="U248" s="2"/>
      <c r="V248" s="2"/>
      <c r="W248" s="2"/>
      <c r="X248" s="2"/>
      <c r="Y248" s="2"/>
      <c r="Z248" s="2"/>
      <c r="AA248" s="2"/>
      <c r="AB248" s="2"/>
    </row>
    <row r="249" ht="12.75" customHeight="1">
      <c r="A249" s="2"/>
      <c r="B249" s="2"/>
      <c r="C249" s="2"/>
      <c r="D249" s="2"/>
      <c r="E249" s="2"/>
      <c r="F249" s="2"/>
      <c r="G249" s="2"/>
      <c r="H249" s="2"/>
      <c r="I249" s="2"/>
      <c r="J249" s="2"/>
      <c r="K249" s="2"/>
      <c r="L249" s="2"/>
      <c r="M249" s="2"/>
      <c r="N249" s="2"/>
      <c r="O249" s="2"/>
      <c r="P249" s="6"/>
      <c r="Q249" s="6"/>
      <c r="R249" s="2"/>
      <c r="S249" s="2"/>
      <c r="T249" s="2"/>
      <c r="U249" s="2"/>
      <c r="V249" s="2"/>
      <c r="W249" s="2"/>
      <c r="X249" s="2"/>
      <c r="Y249" s="2"/>
      <c r="Z249" s="2"/>
      <c r="AA249" s="2"/>
      <c r="AB249" s="2"/>
    </row>
    <row r="250" ht="12.75" customHeight="1">
      <c r="A250" s="2"/>
      <c r="B250" s="2"/>
      <c r="C250" s="2"/>
      <c r="D250" s="2"/>
      <c r="E250" s="2"/>
      <c r="F250" s="2"/>
      <c r="G250" s="2"/>
      <c r="H250" s="2"/>
      <c r="I250" s="2"/>
      <c r="J250" s="2"/>
      <c r="K250" s="2"/>
      <c r="L250" s="2"/>
      <c r="M250" s="2"/>
      <c r="N250" s="2"/>
      <c r="O250" s="2"/>
      <c r="P250" s="6"/>
      <c r="Q250" s="6"/>
      <c r="R250" s="2"/>
      <c r="S250" s="2"/>
      <c r="T250" s="2"/>
      <c r="U250" s="2"/>
      <c r="V250" s="2"/>
      <c r="W250" s="2"/>
      <c r="X250" s="2"/>
      <c r="Y250" s="2"/>
      <c r="Z250" s="2"/>
      <c r="AA250" s="2"/>
      <c r="AB250" s="2"/>
    </row>
    <row r="251" ht="12.75" customHeight="1">
      <c r="A251" s="2"/>
      <c r="B251" s="2"/>
      <c r="C251" s="2"/>
      <c r="D251" s="2"/>
      <c r="E251" s="2"/>
      <c r="F251" s="2"/>
      <c r="G251" s="2"/>
      <c r="H251" s="2"/>
      <c r="I251" s="2"/>
      <c r="J251" s="2"/>
      <c r="K251" s="2"/>
      <c r="L251" s="2"/>
      <c r="M251" s="2"/>
      <c r="N251" s="2"/>
      <c r="O251" s="2"/>
      <c r="P251" s="6"/>
      <c r="Q251" s="6"/>
      <c r="R251" s="2"/>
      <c r="S251" s="2"/>
      <c r="T251" s="2"/>
      <c r="U251" s="2"/>
      <c r="V251" s="2"/>
      <c r="W251" s="2"/>
      <c r="X251" s="2"/>
      <c r="Y251" s="2"/>
      <c r="Z251" s="2"/>
      <c r="AA251" s="2"/>
      <c r="AB251" s="2"/>
    </row>
    <row r="252" ht="12.75" customHeight="1">
      <c r="A252" s="2"/>
      <c r="B252" s="2"/>
      <c r="C252" s="2"/>
      <c r="D252" s="2"/>
      <c r="E252" s="2"/>
      <c r="F252" s="2"/>
      <c r="G252" s="2"/>
      <c r="H252" s="2"/>
      <c r="I252" s="2"/>
      <c r="J252" s="2"/>
      <c r="K252" s="2"/>
      <c r="L252" s="2"/>
      <c r="M252" s="2"/>
      <c r="N252" s="2"/>
      <c r="O252" s="2"/>
      <c r="P252" s="6"/>
      <c r="Q252" s="6"/>
      <c r="R252" s="2"/>
      <c r="S252" s="2"/>
      <c r="T252" s="2"/>
      <c r="U252" s="2"/>
      <c r="V252" s="2"/>
      <c r="W252" s="2"/>
      <c r="X252" s="2"/>
      <c r="Y252" s="2"/>
      <c r="Z252" s="2"/>
      <c r="AA252" s="2"/>
      <c r="AB252" s="2"/>
    </row>
    <row r="253" ht="12.75" customHeight="1">
      <c r="A253" s="2"/>
      <c r="B253" s="2"/>
      <c r="C253" s="2"/>
      <c r="D253" s="2"/>
      <c r="E253" s="2"/>
      <c r="F253" s="2"/>
      <c r="G253" s="2"/>
      <c r="H253" s="2"/>
      <c r="I253" s="2"/>
      <c r="J253" s="2"/>
      <c r="K253" s="2"/>
      <c r="L253" s="2"/>
      <c r="M253" s="2"/>
      <c r="N253" s="2"/>
      <c r="O253" s="2"/>
      <c r="P253" s="6"/>
      <c r="Q253" s="6"/>
      <c r="R253" s="2"/>
      <c r="S253" s="2"/>
      <c r="T253" s="2"/>
      <c r="U253" s="2"/>
      <c r="V253" s="2"/>
      <c r="W253" s="2"/>
      <c r="X253" s="2"/>
      <c r="Y253" s="2"/>
      <c r="Z253" s="2"/>
      <c r="AA253" s="2"/>
      <c r="AB253" s="2"/>
    </row>
    <row r="254" ht="12.75" customHeight="1">
      <c r="A254" s="2"/>
      <c r="B254" s="2"/>
      <c r="C254" s="2"/>
      <c r="D254" s="2"/>
      <c r="E254" s="2"/>
      <c r="F254" s="2"/>
      <c r="G254" s="2"/>
      <c r="H254" s="2"/>
      <c r="I254" s="2"/>
      <c r="J254" s="2"/>
      <c r="K254" s="2"/>
      <c r="L254" s="2"/>
      <c r="M254" s="2"/>
      <c r="N254" s="2"/>
      <c r="O254" s="2"/>
      <c r="P254" s="6"/>
      <c r="Q254" s="6"/>
      <c r="R254" s="2"/>
      <c r="S254" s="2"/>
      <c r="T254" s="2"/>
      <c r="U254" s="2"/>
      <c r="V254" s="2"/>
      <c r="W254" s="2"/>
      <c r="X254" s="2"/>
      <c r="Y254" s="2"/>
      <c r="Z254" s="2"/>
      <c r="AA254" s="2"/>
      <c r="AB254" s="2"/>
    </row>
    <row r="255" ht="12.75" customHeight="1">
      <c r="A255" s="2"/>
      <c r="B255" s="2"/>
      <c r="C255" s="2"/>
      <c r="D255" s="2"/>
      <c r="E255" s="2"/>
      <c r="F255" s="2"/>
      <c r="G255" s="2"/>
      <c r="H255" s="2"/>
      <c r="I255" s="2"/>
      <c r="J255" s="2"/>
      <c r="K255" s="2"/>
      <c r="L255" s="2"/>
      <c r="M255" s="2"/>
      <c r="N255" s="2"/>
      <c r="O255" s="2"/>
      <c r="P255" s="6"/>
      <c r="Q255" s="6"/>
      <c r="R255" s="2"/>
      <c r="S255" s="2"/>
      <c r="T255" s="2"/>
      <c r="U255" s="2"/>
      <c r="V255" s="2"/>
      <c r="W255" s="2"/>
      <c r="X255" s="2"/>
      <c r="Y255" s="2"/>
      <c r="Z255" s="2"/>
      <c r="AA255" s="2"/>
      <c r="AB255" s="2"/>
    </row>
    <row r="256" ht="12.75" customHeight="1">
      <c r="A256" s="2"/>
      <c r="B256" s="2"/>
      <c r="C256" s="2"/>
      <c r="D256" s="2"/>
      <c r="E256" s="2"/>
      <c r="F256" s="2"/>
      <c r="G256" s="2"/>
      <c r="H256" s="2"/>
      <c r="I256" s="2"/>
      <c r="J256" s="2"/>
      <c r="K256" s="2"/>
      <c r="L256" s="2"/>
      <c r="M256" s="2"/>
      <c r="N256" s="2"/>
      <c r="O256" s="2"/>
      <c r="P256" s="6"/>
      <c r="Q256" s="6"/>
      <c r="R256" s="2"/>
      <c r="S256" s="2"/>
      <c r="T256" s="2"/>
      <c r="U256" s="2"/>
      <c r="V256" s="2"/>
      <c r="W256" s="2"/>
      <c r="X256" s="2"/>
      <c r="Y256" s="2"/>
      <c r="Z256" s="2"/>
      <c r="AA256" s="2"/>
      <c r="AB256" s="2"/>
    </row>
    <row r="257" ht="12.75" customHeight="1">
      <c r="A257" s="2"/>
      <c r="B257" s="2"/>
      <c r="C257" s="2"/>
      <c r="D257" s="2"/>
      <c r="E257" s="2"/>
      <c r="F257" s="2"/>
      <c r="G257" s="2"/>
      <c r="H257" s="2"/>
      <c r="I257" s="2"/>
      <c r="J257" s="2"/>
      <c r="K257" s="2"/>
      <c r="L257" s="2"/>
      <c r="M257" s="2"/>
      <c r="N257" s="2"/>
      <c r="O257" s="2"/>
      <c r="P257" s="6"/>
      <c r="Q257" s="6"/>
      <c r="R257" s="2"/>
      <c r="S257" s="2"/>
      <c r="T257" s="2"/>
      <c r="U257" s="2"/>
      <c r="V257" s="2"/>
      <c r="W257" s="2"/>
      <c r="X257" s="2"/>
      <c r="Y257" s="2"/>
      <c r="Z257" s="2"/>
      <c r="AA257" s="2"/>
      <c r="AB257" s="2"/>
    </row>
    <row r="258" ht="12.75" customHeight="1">
      <c r="A258" s="2"/>
      <c r="B258" s="2"/>
      <c r="C258" s="2"/>
      <c r="D258" s="2"/>
      <c r="E258" s="2"/>
      <c r="F258" s="2"/>
      <c r="G258" s="2"/>
      <c r="H258" s="2"/>
      <c r="I258" s="2"/>
      <c r="J258" s="2"/>
      <c r="K258" s="2"/>
      <c r="L258" s="2"/>
      <c r="M258" s="2"/>
      <c r="N258" s="2"/>
      <c r="O258" s="2"/>
      <c r="P258" s="6"/>
      <c r="Q258" s="6"/>
      <c r="R258" s="2"/>
      <c r="S258" s="2"/>
      <c r="T258" s="2"/>
      <c r="U258" s="2"/>
      <c r="V258" s="2"/>
      <c r="W258" s="2"/>
      <c r="X258" s="2"/>
      <c r="Y258" s="2"/>
      <c r="Z258" s="2"/>
      <c r="AA258" s="2"/>
      <c r="AB258" s="2"/>
    </row>
    <row r="259" ht="12.75" customHeight="1">
      <c r="A259" s="2"/>
      <c r="B259" s="2"/>
      <c r="C259" s="2"/>
      <c r="D259" s="2"/>
      <c r="E259" s="2"/>
      <c r="F259" s="2"/>
      <c r="G259" s="2"/>
      <c r="H259" s="2"/>
      <c r="I259" s="2"/>
      <c r="J259" s="2"/>
      <c r="K259" s="2"/>
      <c r="L259" s="2"/>
      <c r="M259" s="2"/>
      <c r="N259" s="2"/>
      <c r="O259" s="2"/>
      <c r="P259" s="6"/>
      <c r="Q259" s="6"/>
      <c r="R259" s="2"/>
      <c r="S259" s="2"/>
      <c r="T259" s="2"/>
      <c r="U259" s="2"/>
      <c r="V259" s="2"/>
      <c r="W259" s="2"/>
      <c r="X259" s="2"/>
      <c r="Y259" s="2"/>
      <c r="Z259" s="2"/>
      <c r="AA259" s="2"/>
      <c r="AB259" s="2"/>
    </row>
    <row r="260" ht="12.75" customHeight="1">
      <c r="A260" s="2"/>
      <c r="B260" s="2"/>
      <c r="C260" s="2"/>
      <c r="D260" s="2"/>
      <c r="E260" s="2"/>
      <c r="F260" s="2"/>
      <c r="G260" s="2"/>
      <c r="H260" s="2"/>
      <c r="I260" s="2"/>
      <c r="J260" s="2"/>
      <c r="K260" s="2"/>
      <c r="L260" s="2"/>
      <c r="M260" s="2"/>
      <c r="N260" s="2"/>
      <c r="O260" s="2"/>
      <c r="P260" s="6"/>
      <c r="Q260" s="6"/>
      <c r="R260" s="2"/>
      <c r="S260" s="2"/>
      <c r="T260" s="2"/>
      <c r="U260" s="2"/>
      <c r="V260" s="2"/>
      <c r="W260" s="2"/>
      <c r="X260" s="2"/>
      <c r="Y260" s="2"/>
      <c r="Z260" s="2"/>
      <c r="AA260" s="2"/>
      <c r="AB260" s="2"/>
    </row>
    <row r="261" ht="12.75" customHeight="1">
      <c r="A261" s="2"/>
      <c r="B261" s="2"/>
      <c r="C261" s="2"/>
      <c r="D261" s="2"/>
      <c r="E261" s="2"/>
      <c r="F261" s="2"/>
      <c r="G261" s="2"/>
      <c r="H261" s="2"/>
      <c r="I261" s="2"/>
      <c r="J261" s="2"/>
      <c r="K261" s="2"/>
      <c r="L261" s="2"/>
      <c r="M261" s="2"/>
      <c r="N261" s="2"/>
      <c r="O261" s="2"/>
      <c r="P261" s="6"/>
      <c r="Q261" s="6"/>
      <c r="R261" s="2"/>
      <c r="S261" s="2"/>
      <c r="T261" s="2"/>
      <c r="U261" s="2"/>
      <c r="V261" s="2"/>
      <c r="W261" s="2"/>
      <c r="X261" s="2"/>
      <c r="Y261" s="2"/>
      <c r="Z261" s="2"/>
      <c r="AA261" s="2"/>
      <c r="AB261" s="2"/>
    </row>
    <row r="262" ht="12.75" customHeight="1">
      <c r="A262" s="2"/>
      <c r="B262" s="2"/>
      <c r="C262" s="2"/>
      <c r="D262" s="2"/>
      <c r="E262" s="2"/>
      <c r="F262" s="2"/>
      <c r="G262" s="2"/>
      <c r="H262" s="2"/>
      <c r="I262" s="2"/>
      <c r="J262" s="2"/>
      <c r="K262" s="2"/>
      <c r="L262" s="2"/>
      <c r="M262" s="2"/>
      <c r="N262" s="2"/>
      <c r="O262" s="2"/>
      <c r="P262" s="6"/>
      <c r="Q262" s="6"/>
      <c r="R262" s="2"/>
      <c r="S262" s="2"/>
      <c r="T262" s="2"/>
      <c r="U262" s="2"/>
      <c r="V262" s="2"/>
      <c r="W262" s="2"/>
      <c r="X262" s="2"/>
      <c r="Y262" s="2"/>
      <c r="Z262" s="2"/>
      <c r="AA262" s="2"/>
      <c r="AB262" s="2"/>
    </row>
    <row r="263" ht="12.75" customHeight="1">
      <c r="A263" s="2"/>
      <c r="B263" s="2"/>
      <c r="C263" s="2"/>
      <c r="D263" s="2"/>
      <c r="E263" s="2"/>
      <c r="F263" s="2"/>
      <c r="G263" s="2"/>
      <c r="H263" s="2"/>
      <c r="I263" s="2"/>
      <c r="J263" s="2"/>
      <c r="K263" s="2"/>
      <c r="L263" s="2"/>
      <c r="M263" s="2"/>
      <c r="N263" s="2"/>
      <c r="O263" s="2"/>
      <c r="P263" s="6"/>
      <c r="Q263" s="6"/>
      <c r="R263" s="2"/>
      <c r="S263" s="2"/>
      <c r="T263" s="2"/>
      <c r="U263" s="2"/>
      <c r="V263" s="2"/>
      <c r="W263" s="2"/>
      <c r="X263" s="2"/>
      <c r="Y263" s="2"/>
      <c r="Z263" s="2"/>
      <c r="AA263" s="2"/>
      <c r="AB263" s="2"/>
    </row>
    <row r="264" ht="12.75" customHeight="1">
      <c r="A264" s="2"/>
      <c r="B264" s="2"/>
      <c r="C264" s="2"/>
      <c r="D264" s="2"/>
      <c r="E264" s="2"/>
      <c r="F264" s="2"/>
      <c r="G264" s="2"/>
      <c r="H264" s="2"/>
      <c r="I264" s="2"/>
      <c r="J264" s="2"/>
      <c r="K264" s="2"/>
      <c r="L264" s="2"/>
      <c r="M264" s="2"/>
      <c r="N264" s="2"/>
      <c r="O264" s="2"/>
      <c r="P264" s="6"/>
      <c r="Q264" s="6"/>
      <c r="R264" s="2"/>
      <c r="S264" s="2"/>
      <c r="T264" s="2"/>
      <c r="U264" s="2"/>
      <c r="V264" s="2"/>
      <c r="W264" s="2"/>
      <c r="X264" s="2"/>
      <c r="Y264" s="2"/>
      <c r="Z264" s="2"/>
      <c r="AA264" s="2"/>
      <c r="AB264" s="2"/>
    </row>
    <row r="265" ht="12.75" customHeight="1">
      <c r="A265" s="2"/>
      <c r="B265" s="2"/>
      <c r="C265" s="2"/>
      <c r="D265" s="2"/>
      <c r="E265" s="2"/>
      <c r="F265" s="2"/>
      <c r="G265" s="2"/>
      <c r="H265" s="2"/>
      <c r="I265" s="2"/>
      <c r="J265" s="2"/>
      <c r="K265" s="2"/>
      <c r="L265" s="2"/>
      <c r="M265" s="2"/>
      <c r="N265" s="2"/>
      <c r="O265" s="2"/>
      <c r="P265" s="6"/>
      <c r="Q265" s="6"/>
      <c r="R265" s="2"/>
      <c r="S265" s="2"/>
      <c r="T265" s="2"/>
      <c r="U265" s="2"/>
      <c r="V265" s="2"/>
      <c r="W265" s="2"/>
      <c r="X265" s="2"/>
      <c r="Y265" s="2"/>
      <c r="Z265" s="2"/>
      <c r="AA265" s="2"/>
      <c r="AB265" s="2"/>
    </row>
    <row r="266" ht="12.75" customHeight="1">
      <c r="A266" s="2"/>
      <c r="B266" s="2"/>
      <c r="C266" s="2"/>
      <c r="D266" s="2"/>
      <c r="E266" s="2"/>
      <c r="F266" s="2"/>
      <c r="G266" s="2"/>
      <c r="H266" s="2"/>
      <c r="I266" s="2"/>
      <c r="J266" s="2"/>
      <c r="K266" s="2"/>
      <c r="L266" s="2"/>
      <c r="M266" s="2"/>
      <c r="N266" s="2"/>
      <c r="O266" s="2"/>
      <c r="P266" s="6"/>
      <c r="Q266" s="6"/>
      <c r="R266" s="2"/>
      <c r="S266" s="2"/>
      <c r="T266" s="2"/>
      <c r="U266" s="2"/>
      <c r="V266" s="2"/>
      <c r="W266" s="2"/>
      <c r="X266" s="2"/>
      <c r="Y266" s="2"/>
      <c r="Z266" s="2"/>
      <c r="AA266" s="2"/>
      <c r="AB266" s="2"/>
    </row>
    <row r="267" ht="12.75" customHeight="1">
      <c r="A267" s="2"/>
      <c r="B267" s="2"/>
      <c r="C267" s="2"/>
      <c r="D267" s="2"/>
      <c r="E267" s="2"/>
      <c r="F267" s="2"/>
      <c r="G267" s="2"/>
      <c r="H267" s="2"/>
      <c r="I267" s="2"/>
      <c r="J267" s="2"/>
      <c r="K267" s="2"/>
      <c r="L267" s="2"/>
      <c r="M267" s="2"/>
      <c r="N267" s="2"/>
      <c r="O267" s="2"/>
      <c r="P267" s="6"/>
      <c r="Q267" s="6"/>
      <c r="R267" s="2"/>
      <c r="S267" s="2"/>
      <c r="T267" s="2"/>
      <c r="U267" s="2"/>
      <c r="V267" s="2"/>
      <c r="W267" s="2"/>
      <c r="X267" s="2"/>
      <c r="Y267" s="2"/>
      <c r="Z267" s="2"/>
      <c r="AA267" s="2"/>
      <c r="AB267" s="2"/>
    </row>
    <row r="268" ht="12.75" customHeight="1">
      <c r="A268" s="2"/>
      <c r="B268" s="2"/>
      <c r="C268" s="2"/>
      <c r="D268" s="2"/>
      <c r="E268" s="2"/>
      <c r="F268" s="2"/>
      <c r="G268" s="2"/>
      <c r="H268" s="2"/>
      <c r="I268" s="2"/>
      <c r="J268" s="2"/>
      <c r="K268" s="2"/>
      <c r="L268" s="2"/>
      <c r="M268" s="2"/>
      <c r="N268" s="2"/>
      <c r="O268" s="2"/>
      <c r="P268" s="6"/>
      <c r="Q268" s="6"/>
      <c r="R268" s="2"/>
      <c r="S268" s="2"/>
      <c r="T268" s="2"/>
      <c r="U268" s="2"/>
      <c r="V268" s="2"/>
      <c r="W268" s="2"/>
      <c r="X268" s="2"/>
      <c r="Y268" s="2"/>
      <c r="Z268" s="2"/>
      <c r="AA268" s="2"/>
      <c r="AB268" s="2"/>
    </row>
    <row r="269" ht="12.75" customHeight="1">
      <c r="A269" s="2"/>
      <c r="B269" s="2"/>
      <c r="C269" s="2"/>
      <c r="D269" s="2"/>
      <c r="E269" s="2"/>
      <c r="F269" s="2"/>
      <c r="G269" s="2"/>
      <c r="H269" s="2"/>
      <c r="I269" s="2"/>
      <c r="J269" s="2"/>
      <c r="K269" s="2"/>
      <c r="L269" s="2"/>
      <c r="M269" s="2"/>
      <c r="N269" s="2"/>
      <c r="O269" s="2"/>
      <c r="P269" s="6"/>
      <c r="Q269" s="6"/>
      <c r="R269" s="2"/>
      <c r="S269" s="2"/>
      <c r="T269" s="2"/>
      <c r="U269" s="2"/>
      <c r="V269" s="2"/>
      <c r="W269" s="2"/>
      <c r="X269" s="2"/>
      <c r="Y269" s="2"/>
      <c r="Z269" s="2"/>
      <c r="AA269" s="2"/>
      <c r="AB269" s="2"/>
    </row>
    <row r="270" ht="12.75" customHeight="1">
      <c r="A270" s="2"/>
      <c r="B270" s="2"/>
      <c r="C270" s="2"/>
      <c r="D270" s="2"/>
      <c r="E270" s="2"/>
      <c r="F270" s="2"/>
      <c r="G270" s="2"/>
      <c r="H270" s="2"/>
      <c r="I270" s="2"/>
      <c r="J270" s="2"/>
      <c r="K270" s="2"/>
      <c r="L270" s="2"/>
      <c r="M270" s="2"/>
      <c r="N270" s="2"/>
      <c r="O270" s="2"/>
      <c r="P270" s="6"/>
      <c r="Q270" s="6"/>
      <c r="R270" s="2"/>
      <c r="S270" s="2"/>
      <c r="T270" s="2"/>
      <c r="U270" s="2"/>
      <c r="V270" s="2"/>
      <c r="W270" s="2"/>
      <c r="X270" s="2"/>
      <c r="Y270" s="2"/>
      <c r="Z270" s="2"/>
      <c r="AA270" s="2"/>
      <c r="AB270" s="2"/>
    </row>
    <row r="271" ht="12.75" customHeight="1">
      <c r="A271" s="2"/>
      <c r="B271" s="2"/>
      <c r="C271" s="2"/>
      <c r="D271" s="2"/>
      <c r="E271" s="2"/>
      <c r="F271" s="2"/>
      <c r="G271" s="2"/>
      <c r="H271" s="2"/>
      <c r="I271" s="2"/>
      <c r="J271" s="2"/>
      <c r="K271" s="2"/>
      <c r="L271" s="2"/>
      <c r="M271" s="2"/>
      <c r="N271" s="2"/>
      <c r="O271" s="2"/>
      <c r="P271" s="6"/>
      <c r="Q271" s="6"/>
      <c r="R271" s="2"/>
      <c r="S271" s="2"/>
      <c r="T271" s="2"/>
      <c r="U271" s="2"/>
      <c r="V271" s="2"/>
      <c r="W271" s="2"/>
      <c r="X271" s="2"/>
      <c r="Y271" s="2"/>
      <c r="Z271" s="2"/>
      <c r="AA271" s="2"/>
      <c r="AB271" s="2"/>
    </row>
    <row r="272" ht="12.75" customHeight="1">
      <c r="A272" s="2"/>
      <c r="B272" s="2"/>
      <c r="C272" s="2"/>
      <c r="D272" s="2"/>
      <c r="E272" s="2"/>
      <c r="F272" s="2"/>
      <c r="G272" s="2"/>
      <c r="H272" s="2"/>
      <c r="I272" s="2"/>
      <c r="J272" s="2"/>
      <c r="K272" s="2"/>
      <c r="L272" s="2"/>
      <c r="M272" s="2"/>
      <c r="N272" s="2"/>
      <c r="O272" s="2"/>
      <c r="P272" s="6"/>
      <c r="Q272" s="6"/>
      <c r="R272" s="2"/>
      <c r="S272" s="2"/>
      <c r="T272" s="2"/>
      <c r="U272" s="2"/>
      <c r="V272" s="2"/>
      <c r="W272" s="2"/>
      <c r="X272" s="2"/>
      <c r="Y272" s="2"/>
      <c r="Z272" s="2"/>
      <c r="AA272" s="2"/>
      <c r="AB272" s="2"/>
    </row>
    <row r="273" ht="12.75" customHeight="1">
      <c r="A273" s="2"/>
      <c r="B273" s="2"/>
      <c r="C273" s="2"/>
      <c r="D273" s="2"/>
      <c r="E273" s="2"/>
      <c r="F273" s="2"/>
      <c r="G273" s="2"/>
      <c r="H273" s="2"/>
      <c r="I273" s="2"/>
      <c r="J273" s="2"/>
      <c r="K273" s="2"/>
      <c r="L273" s="2"/>
      <c r="M273" s="2"/>
      <c r="N273" s="2"/>
      <c r="O273" s="2"/>
      <c r="P273" s="6"/>
      <c r="Q273" s="6"/>
      <c r="R273" s="2"/>
      <c r="S273" s="2"/>
      <c r="T273" s="2"/>
      <c r="U273" s="2"/>
      <c r="V273" s="2"/>
      <c r="W273" s="2"/>
      <c r="X273" s="2"/>
      <c r="Y273" s="2"/>
      <c r="Z273" s="2"/>
      <c r="AA273" s="2"/>
      <c r="AB273" s="2"/>
    </row>
    <row r="274" ht="12.75" customHeight="1">
      <c r="A274" s="2"/>
      <c r="B274" s="2"/>
      <c r="C274" s="2"/>
      <c r="D274" s="2"/>
      <c r="E274" s="2"/>
      <c r="F274" s="2"/>
      <c r="G274" s="2"/>
      <c r="H274" s="2"/>
      <c r="I274" s="2"/>
      <c r="J274" s="2"/>
      <c r="K274" s="2"/>
      <c r="L274" s="2"/>
      <c r="M274" s="2"/>
      <c r="N274" s="2"/>
      <c r="O274" s="2"/>
      <c r="P274" s="6"/>
      <c r="Q274" s="6"/>
      <c r="R274" s="2"/>
      <c r="S274" s="2"/>
      <c r="T274" s="2"/>
      <c r="U274" s="2"/>
      <c r="V274" s="2"/>
      <c r="W274" s="2"/>
      <c r="X274" s="2"/>
      <c r="Y274" s="2"/>
      <c r="Z274" s="2"/>
      <c r="AA274" s="2"/>
      <c r="AB274" s="2"/>
    </row>
    <row r="275" ht="12.75" customHeight="1">
      <c r="A275" s="2"/>
      <c r="B275" s="2"/>
      <c r="C275" s="2"/>
      <c r="D275" s="2"/>
      <c r="E275" s="2"/>
      <c r="F275" s="2"/>
      <c r="G275" s="2"/>
      <c r="H275" s="2"/>
      <c r="I275" s="2"/>
      <c r="J275" s="2"/>
      <c r="K275" s="2"/>
      <c r="L275" s="2"/>
      <c r="M275" s="2"/>
      <c r="N275" s="2"/>
      <c r="O275" s="2"/>
      <c r="P275" s="6"/>
      <c r="Q275" s="6"/>
      <c r="R275" s="2"/>
      <c r="S275" s="2"/>
      <c r="T275" s="2"/>
      <c r="U275" s="2"/>
      <c r="V275" s="2"/>
      <c r="W275" s="2"/>
      <c r="X275" s="2"/>
      <c r="Y275" s="2"/>
      <c r="Z275" s="2"/>
      <c r="AA275" s="2"/>
      <c r="AB275" s="2"/>
    </row>
    <row r="276" ht="12.75" customHeight="1">
      <c r="A276" s="2"/>
      <c r="B276" s="2"/>
      <c r="C276" s="2"/>
      <c r="D276" s="2"/>
      <c r="E276" s="2"/>
      <c r="F276" s="2"/>
      <c r="G276" s="2"/>
      <c r="H276" s="2"/>
      <c r="I276" s="2"/>
      <c r="J276" s="2"/>
      <c r="K276" s="2"/>
      <c r="L276" s="2"/>
      <c r="M276" s="2"/>
      <c r="N276" s="2"/>
      <c r="O276" s="2"/>
      <c r="P276" s="6"/>
      <c r="Q276" s="6"/>
      <c r="R276" s="2"/>
      <c r="S276" s="2"/>
      <c r="T276" s="2"/>
      <c r="U276" s="2"/>
      <c r="V276" s="2"/>
      <c r="W276" s="2"/>
      <c r="X276" s="2"/>
      <c r="Y276" s="2"/>
      <c r="Z276" s="2"/>
      <c r="AA276" s="2"/>
      <c r="AB276" s="2"/>
    </row>
    <row r="277" ht="12.75" customHeight="1">
      <c r="A277" s="2"/>
      <c r="B277" s="2"/>
      <c r="C277" s="2"/>
      <c r="D277" s="2"/>
      <c r="E277" s="2"/>
      <c r="F277" s="2"/>
      <c r="G277" s="2"/>
      <c r="H277" s="2"/>
      <c r="I277" s="2"/>
      <c r="J277" s="2"/>
      <c r="K277" s="2"/>
      <c r="L277" s="2"/>
      <c r="M277" s="2"/>
      <c r="N277" s="2"/>
      <c r="O277" s="2"/>
      <c r="P277" s="6"/>
      <c r="Q277" s="6"/>
      <c r="R277" s="2"/>
      <c r="S277" s="2"/>
      <c r="T277" s="2"/>
      <c r="U277" s="2"/>
      <c r="V277" s="2"/>
      <c r="W277" s="2"/>
      <c r="X277" s="2"/>
      <c r="Y277" s="2"/>
      <c r="Z277" s="2"/>
      <c r="AA277" s="2"/>
      <c r="AB277" s="2"/>
    </row>
    <row r="278" ht="12.75" customHeight="1">
      <c r="A278" s="2"/>
      <c r="B278" s="2"/>
      <c r="C278" s="2"/>
      <c r="D278" s="2"/>
      <c r="E278" s="2"/>
      <c r="F278" s="2"/>
      <c r="G278" s="2"/>
      <c r="H278" s="2"/>
      <c r="I278" s="2"/>
      <c r="J278" s="2"/>
      <c r="K278" s="2"/>
      <c r="L278" s="2"/>
      <c r="M278" s="2"/>
      <c r="N278" s="2"/>
      <c r="O278" s="2"/>
      <c r="P278" s="6"/>
      <c r="Q278" s="6"/>
      <c r="R278" s="2"/>
      <c r="S278" s="2"/>
      <c r="T278" s="2"/>
      <c r="U278" s="2"/>
      <c r="V278" s="2"/>
      <c r="W278" s="2"/>
      <c r="X278" s="2"/>
      <c r="Y278" s="2"/>
      <c r="Z278" s="2"/>
      <c r="AA278" s="2"/>
      <c r="AB278" s="2"/>
    </row>
    <row r="279" ht="12.75" customHeight="1">
      <c r="A279" s="2"/>
      <c r="B279" s="2"/>
      <c r="C279" s="2"/>
      <c r="D279" s="2"/>
      <c r="E279" s="2"/>
      <c r="F279" s="2"/>
      <c r="G279" s="2"/>
      <c r="H279" s="2"/>
      <c r="I279" s="2"/>
      <c r="J279" s="2"/>
      <c r="K279" s="2"/>
      <c r="L279" s="2"/>
      <c r="M279" s="2"/>
      <c r="N279" s="2"/>
      <c r="O279" s="2"/>
      <c r="P279" s="6"/>
      <c r="Q279" s="6"/>
      <c r="R279" s="2"/>
      <c r="S279" s="2"/>
      <c r="T279" s="2"/>
      <c r="U279" s="2"/>
      <c r="V279" s="2"/>
      <c r="W279" s="2"/>
      <c r="X279" s="2"/>
      <c r="Y279" s="2"/>
      <c r="Z279" s="2"/>
      <c r="AA279" s="2"/>
      <c r="AB279" s="2"/>
    </row>
    <row r="280" ht="12.75" customHeight="1">
      <c r="A280" s="2"/>
      <c r="B280" s="2"/>
      <c r="C280" s="2"/>
      <c r="D280" s="2"/>
      <c r="E280" s="2"/>
      <c r="F280" s="2"/>
      <c r="G280" s="2"/>
      <c r="H280" s="2"/>
      <c r="I280" s="2"/>
      <c r="J280" s="2"/>
      <c r="K280" s="2"/>
      <c r="L280" s="2"/>
      <c r="M280" s="2"/>
      <c r="N280" s="2"/>
      <c r="O280" s="2"/>
      <c r="P280" s="6"/>
      <c r="Q280" s="6"/>
      <c r="R280" s="2"/>
      <c r="S280" s="2"/>
      <c r="T280" s="2"/>
      <c r="U280" s="2"/>
      <c r="V280" s="2"/>
      <c r="W280" s="2"/>
      <c r="X280" s="2"/>
      <c r="Y280" s="2"/>
      <c r="Z280" s="2"/>
      <c r="AA280" s="2"/>
      <c r="AB280" s="2"/>
    </row>
    <row r="281" ht="12.75" customHeight="1">
      <c r="A281" s="2"/>
      <c r="B281" s="2"/>
      <c r="C281" s="2"/>
      <c r="D281" s="2"/>
      <c r="E281" s="2"/>
      <c r="F281" s="2"/>
      <c r="G281" s="2"/>
      <c r="H281" s="2"/>
      <c r="I281" s="2"/>
      <c r="J281" s="2"/>
      <c r="K281" s="2"/>
      <c r="L281" s="2"/>
      <c r="M281" s="2"/>
      <c r="N281" s="2"/>
      <c r="O281" s="2"/>
      <c r="P281" s="6"/>
      <c r="Q281" s="6"/>
      <c r="R281" s="2"/>
      <c r="S281" s="2"/>
      <c r="T281" s="2"/>
      <c r="U281" s="2"/>
      <c r="V281" s="2"/>
      <c r="W281" s="2"/>
      <c r="X281" s="2"/>
      <c r="Y281" s="2"/>
      <c r="Z281" s="2"/>
      <c r="AA281" s="2"/>
      <c r="AB281" s="2"/>
    </row>
    <row r="282" ht="12.75" customHeight="1">
      <c r="A282" s="2"/>
      <c r="B282" s="2"/>
      <c r="C282" s="2"/>
      <c r="D282" s="2"/>
      <c r="E282" s="2"/>
      <c r="F282" s="2"/>
      <c r="G282" s="2"/>
      <c r="H282" s="2"/>
      <c r="I282" s="2"/>
      <c r="J282" s="2"/>
      <c r="K282" s="2"/>
      <c r="L282" s="2"/>
      <c r="M282" s="2"/>
      <c r="N282" s="2"/>
      <c r="O282" s="2"/>
      <c r="P282" s="6"/>
      <c r="Q282" s="6"/>
      <c r="R282" s="2"/>
      <c r="S282" s="2"/>
      <c r="T282" s="2"/>
      <c r="U282" s="2"/>
      <c r="V282" s="2"/>
      <c r="W282" s="2"/>
      <c r="X282" s="2"/>
      <c r="Y282" s="2"/>
      <c r="Z282" s="2"/>
      <c r="AA282" s="2"/>
      <c r="AB282" s="2"/>
    </row>
    <row r="283" ht="12.75" customHeight="1">
      <c r="A283" s="2"/>
      <c r="B283" s="2"/>
      <c r="C283" s="2"/>
      <c r="D283" s="2"/>
      <c r="E283" s="2"/>
      <c r="F283" s="2"/>
      <c r="G283" s="2"/>
      <c r="H283" s="2"/>
      <c r="I283" s="2"/>
      <c r="J283" s="2"/>
      <c r="K283" s="2"/>
      <c r="L283" s="2"/>
      <c r="M283" s="2"/>
      <c r="N283" s="2"/>
      <c r="O283" s="2"/>
      <c r="P283" s="6"/>
      <c r="Q283" s="6"/>
      <c r="R283" s="2"/>
      <c r="S283" s="2"/>
      <c r="T283" s="2"/>
      <c r="U283" s="2"/>
      <c r="V283" s="2"/>
      <c r="W283" s="2"/>
      <c r="X283" s="2"/>
      <c r="Y283" s="2"/>
      <c r="Z283" s="2"/>
      <c r="AA283" s="2"/>
      <c r="AB283" s="2"/>
    </row>
    <row r="284" ht="12.75" customHeight="1">
      <c r="A284" s="2"/>
      <c r="B284" s="2"/>
      <c r="C284" s="2"/>
      <c r="D284" s="2"/>
      <c r="E284" s="2"/>
      <c r="F284" s="2"/>
      <c r="G284" s="2"/>
      <c r="H284" s="2"/>
      <c r="I284" s="2"/>
      <c r="J284" s="2"/>
      <c r="K284" s="2"/>
      <c r="L284" s="2"/>
      <c r="M284" s="2"/>
      <c r="N284" s="2"/>
      <c r="O284" s="2"/>
      <c r="P284" s="6"/>
      <c r="Q284" s="6"/>
      <c r="R284" s="2"/>
      <c r="S284" s="2"/>
      <c r="T284" s="2"/>
      <c r="U284" s="2"/>
      <c r="V284" s="2"/>
      <c r="W284" s="2"/>
      <c r="X284" s="2"/>
      <c r="Y284" s="2"/>
      <c r="Z284" s="2"/>
      <c r="AA284" s="2"/>
      <c r="AB284" s="2"/>
    </row>
    <row r="285" ht="12.75" customHeight="1">
      <c r="A285" s="2"/>
      <c r="B285" s="2"/>
      <c r="C285" s="2"/>
      <c r="D285" s="2"/>
      <c r="E285" s="2"/>
      <c r="F285" s="2"/>
      <c r="G285" s="2"/>
      <c r="H285" s="2"/>
      <c r="I285" s="2"/>
      <c r="J285" s="2"/>
      <c r="K285" s="2"/>
      <c r="L285" s="2"/>
      <c r="M285" s="2"/>
      <c r="N285" s="2"/>
      <c r="O285" s="2"/>
      <c r="P285" s="6"/>
      <c r="Q285" s="6"/>
      <c r="R285" s="2"/>
      <c r="S285" s="2"/>
      <c r="T285" s="2"/>
      <c r="U285" s="2"/>
      <c r="V285" s="2"/>
      <c r="W285" s="2"/>
      <c r="X285" s="2"/>
      <c r="Y285" s="2"/>
      <c r="Z285" s="2"/>
      <c r="AA285" s="2"/>
      <c r="AB285" s="2"/>
    </row>
    <row r="286" ht="12.75" customHeight="1">
      <c r="A286" s="2"/>
      <c r="B286" s="2"/>
      <c r="C286" s="2"/>
      <c r="D286" s="2"/>
      <c r="E286" s="2"/>
      <c r="F286" s="2"/>
      <c r="G286" s="2"/>
      <c r="H286" s="2"/>
      <c r="I286" s="2"/>
      <c r="J286" s="2"/>
      <c r="K286" s="2"/>
      <c r="L286" s="2"/>
      <c r="M286" s="2"/>
      <c r="N286" s="2"/>
      <c r="O286" s="2"/>
      <c r="P286" s="6"/>
      <c r="Q286" s="6"/>
      <c r="R286" s="2"/>
      <c r="S286" s="2"/>
      <c r="T286" s="2"/>
      <c r="U286" s="2"/>
      <c r="V286" s="2"/>
      <c r="W286" s="2"/>
      <c r="X286" s="2"/>
      <c r="Y286" s="2"/>
      <c r="Z286" s="2"/>
      <c r="AA286" s="2"/>
      <c r="AB286" s="2"/>
    </row>
    <row r="287" ht="12.75" customHeight="1">
      <c r="A287" s="2"/>
      <c r="B287" s="2"/>
      <c r="C287" s="2"/>
      <c r="D287" s="2"/>
      <c r="E287" s="2"/>
      <c r="F287" s="2"/>
      <c r="G287" s="2"/>
      <c r="H287" s="2"/>
      <c r="I287" s="2"/>
      <c r="J287" s="2"/>
      <c r="K287" s="2"/>
      <c r="L287" s="2"/>
      <c r="M287" s="2"/>
      <c r="N287" s="2"/>
      <c r="O287" s="2"/>
      <c r="P287" s="6"/>
      <c r="Q287" s="6"/>
      <c r="R287" s="2"/>
      <c r="S287" s="2"/>
      <c r="T287" s="2"/>
      <c r="U287" s="2"/>
      <c r="V287" s="2"/>
      <c r="W287" s="2"/>
      <c r="X287" s="2"/>
      <c r="Y287" s="2"/>
      <c r="Z287" s="2"/>
      <c r="AA287" s="2"/>
      <c r="AB287" s="2"/>
    </row>
    <row r="288" ht="12.75" customHeight="1">
      <c r="A288" s="2"/>
      <c r="B288" s="2"/>
      <c r="C288" s="2"/>
      <c r="D288" s="2"/>
      <c r="E288" s="2"/>
      <c r="F288" s="2"/>
      <c r="G288" s="2"/>
      <c r="H288" s="2"/>
      <c r="I288" s="2"/>
      <c r="J288" s="2"/>
      <c r="K288" s="2"/>
      <c r="L288" s="2"/>
      <c r="M288" s="2"/>
      <c r="N288" s="2"/>
      <c r="O288" s="2"/>
      <c r="P288" s="6"/>
      <c r="Q288" s="6"/>
      <c r="R288" s="2"/>
      <c r="S288" s="2"/>
      <c r="T288" s="2"/>
      <c r="U288" s="2"/>
      <c r="V288" s="2"/>
      <c r="W288" s="2"/>
      <c r="X288" s="2"/>
      <c r="Y288" s="2"/>
      <c r="Z288" s="2"/>
      <c r="AA288" s="2"/>
      <c r="AB288" s="2"/>
    </row>
    <row r="289" ht="12.75" customHeight="1">
      <c r="A289" s="2"/>
      <c r="B289" s="2"/>
      <c r="C289" s="2"/>
      <c r="D289" s="2"/>
      <c r="E289" s="2"/>
      <c r="F289" s="2"/>
      <c r="G289" s="2"/>
      <c r="H289" s="2"/>
      <c r="I289" s="2"/>
      <c r="J289" s="2"/>
      <c r="K289" s="2"/>
      <c r="L289" s="2"/>
      <c r="M289" s="2"/>
      <c r="N289" s="2"/>
      <c r="O289" s="2"/>
      <c r="P289" s="6"/>
      <c r="Q289" s="6"/>
      <c r="R289" s="2"/>
      <c r="S289" s="2"/>
      <c r="T289" s="2"/>
      <c r="U289" s="2"/>
      <c r="V289" s="2"/>
      <c r="W289" s="2"/>
      <c r="X289" s="2"/>
      <c r="Y289" s="2"/>
      <c r="Z289" s="2"/>
      <c r="AA289" s="2"/>
      <c r="AB289" s="2"/>
    </row>
    <row r="290" ht="12.75" customHeight="1">
      <c r="A290" s="2"/>
      <c r="B290" s="2"/>
      <c r="C290" s="2"/>
      <c r="D290" s="2"/>
      <c r="E290" s="2"/>
      <c r="F290" s="2"/>
      <c r="G290" s="2"/>
      <c r="H290" s="2"/>
      <c r="I290" s="2"/>
      <c r="J290" s="2"/>
      <c r="K290" s="2"/>
      <c r="L290" s="2"/>
      <c r="M290" s="2"/>
      <c r="N290" s="2"/>
      <c r="O290" s="2"/>
      <c r="P290" s="6"/>
      <c r="Q290" s="6"/>
      <c r="R290" s="2"/>
      <c r="S290" s="2"/>
      <c r="T290" s="2"/>
      <c r="U290" s="2"/>
      <c r="V290" s="2"/>
      <c r="W290" s="2"/>
      <c r="X290" s="2"/>
      <c r="Y290" s="2"/>
      <c r="Z290" s="2"/>
      <c r="AA290" s="2"/>
      <c r="AB290" s="2"/>
    </row>
    <row r="291" ht="12.75" customHeight="1">
      <c r="A291" s="2"/>
      <c r="B291" s="2"/>
      <c r="C291" s="2"/>
      <c r="D291" s="2"/>
      <c r="E291" s="2"/>
      <c r="F291" s="2"/>
      <c r="G291" s="2"/>
      <c r="H291" s="2"/>
      <c r="I291" s="2"/>
      <c r="J291" s="2"/>
      <c r="K291" s="2"/>
      <c r="L291" s="2"/>
      <c r="M291" s="2"/>
      <c r="N291" s="2"/>
      <c r="O291" s="2"/>
      <c r="P291" s="6"/>
      <c r="Q291" s="6"/>
      <c r="R291" s="2"/>
      <c r="S291" s="2"/>
      <c r="T291" s="2"/>
      <c r="U291" s="2"/>
      <c r="V291" s="2"/>
      <c r="W291" s="2"/>
      <c r="X291" s="2"/>
      <c r="Y291" s="2"/>
      <c r="Z291" s="2"/>
      <c r="AA291" s="2"/>
      <c r="AB291" s="2"/>
    </row>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N69:P69"/>
    <mergeCell ref="N71:P71"/>
    <mergeCell ref="C86:P88"/>
    <mergeCell ref="C94:P96"/>
    <mergeCell ref="E19:P19"/>
    <mergeCell ref="E21:P21"/>
    <mergeCell ref="E35:N35"/>
    <mergeCell ref="X60:X61"/>
    <mergeCell ref="Z60:Z61"/>
    <mergeCell ref="N63:P63"/>
    <mergeCell ref="N67:P67"/>
  </mergeCells>
  <printOptions/>
  <pageMargins bottom="0.75" footer="0.0" header="0.0" left="0.7" right="0.7" top="0.75"/>
  <pageSetup orientation="landscape"/>
  <headerFooter>
    <oddHeader>&amp;LSURVEY CARD&amp;C 6. Summary Table</oddHeader>
    <oddFooter>&amp;L000000BTC - Historic Centres Regeneration</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6" width="11.43"/>
  </cols>
  <sheetData>
    <row r="1" ht="12.75" customHeight="1">
      <c r="A1" s="230" t="s">
        <v>294</v>
      </c>
      <c r="B1" s="230" t="s">
        <v>295</v>
      </c>
      <c r="C1" s="231" t="s">
        <v>296</v>
      </c>
      <c r="D1" s="231" t="s">
        <v>297</v>
      </c>
      <c r="E1" s="231" t="s">
        <v>298</v>
      </c>
      <c r="F1" s="231" t="s">
        <v>299</v>
      </c>
      <c r="G1" s="231" t="s">
        <v>300</v>
      </c>
      <c r="H1" s="232" t="s">
        <v>301</v>
      </c>
      <c r="I1" s="231" t="s">
        <v>302</v>
      </c>
      <c r="J1" s="231" t="s">
        <v>303</v>
      </c>
      <c r="K1" s="231" t="s">
        <v>304</v>
      </c>
      <c r="L1" s="231" t="s">
        <v>305</v>
      </c>
      <c r="M1" s="231" t="s">
        <v>306</v>
      </c>
      <c r="N1" s="231" t="s">
        <v>307</v>
      </c>
      <c r="O1" s="231" t="s">
        <v>308</v>
      </c>
      <c r="P1" s="231" t="s">
        <v>309</v>
      </c>
      <c r="Q1" s="231" t="s">
        <v>310</v>
      </c>
      <c r="R1" s="231" t="s">
        <v>311</v>
      </c>
      <c r="S1" s="231" t="s">
        <v>312</v>
      </c>
      <c r="T1" s="233" t="s">
        <v>313</v>
      </c>
      <c r="U1" s="233" t="s">
        <v>241</v>
      </c>
      <c r="V1" s="231" t="s">
        <v>246</v>
      </c>
      <c r="W1" s="231" t="s">
        <v>314</v>
      </c>
      <c r="X1" s="234" t="s">
        <v>315</v>
      </c>
      <c r="Y1" s="231" t="s">
        <v>316</v>
      </c>
      <c r="Z1" s="235" t="s">
        <v>317</v>
      </c>
      <c r="AA1" s="235" t="s">
        <v>318</v>
      </c>
      <c r="AB1" s="235" t="s">
        <v>319</v>
      </c>
      <c r="AC1" s="235" t="s">
        <v>320</v>
      </c>
      <c r="AD1" s="235" t="s">
        <v>321</v>
      </c>
      <c r="AE1" s="235" t="s">
        <v>322</v>
      </c>
      <c r="AF1" s="235" t="s">
        <v>323</v>
      </c>
      <c r="AG1" s="235" t="s">
        <v>324</v>
      </c>
      <c r="AH1" s="235" t="s">
        <v>325</v>
      </c>
      <c r="AI1" s="231" t="s">
        <v>326</v>
      </c>
      <c r="AJ1" s="231" t="s">
        <v>327</v>
      </c>
    </row>
    <row r="2" ht="12.75" customHeight="1"/>
    <row r="3" ht="12.75" customHeight="1">
      <c r="A3" s="6" t="str">
        <f>Summary!P7</f>
        <v>KN_A_127</v>
      </c>
      <c r="B3" s="6" t="str">
        <f>Summary!P9</f>
        <v>Local</v>
      </c>
      <c r="C3" s="6" t="str">
        <f>IF(Summary!P23="0",Summary!P23,Summary!P25)</f>
        <v/>
      </c>
      <c r="D3" s="236">
        <f>Summary!P33</f>
        <v>1917</v>
      </c>
      <c r="E3" s="236" t="str">
        <f>IDE!$L$49</f>
        <v>British</v>
      </c>
      <c r="F3" s="6" t="str">
        <f>Summary!P35</f>
        <v>Compound</v>
      </c>
      <c r="G3" s="6">
        <f>Summary!E37</f>
        <v>0</v>
      </c>
      <c r="H3" s="6" t="str">
        <f>Summary!P37</f>
        <v>Private</v>
      </c>
      <c r="I3" s="6">
        <f>Summary!E39</f>
        <v>2</v>
      </c>
      <c r="J3" s="6">
        <f>IDE!F66</f>
        <v>0</v>
      </c>
      <c r="K3" s="6">
        <f>I3+J3</f>
        <v>2</v>
      </c>
      <c r="L3" s="6" t="str">
        <f>IDE!H37</f>
        <v>Residential </v>
      </c>
      <c r="M3" s="6" t="str">
        <f>Summary!P41</f>
        <v>No use</v>
      </c>
      <c r="N3" s="6" t="str">
        <f>Summary!P43</f>
        <v>No use</v>
      </c>
      <c r="O3" s="6" t="str">
        <f>Summary!P45</f>
        <v/>
      </c>
      <c r="P3" s="6" t="str">
        <f>Summary!P47</f>
        <v/>
      </c>
      <c r="Q3" s="6" t="str">
        <f>Summary!E55</f>
        <v>-</v>
      </c>
      <c r="R3" s="6" t="str">
        <f>Summary!E57</f>
        <v>-</v>
      </c>
      <c r="S3" s="6" t="str">
        <f>Summary!E59</f>
        <v>-</v>
      </c>
      <c r="T3" s="237">
        <f>Summary!N67</f>
        <v>27</v>
      </c>
      <c r="U3" s="238" t="str">
        <f>Summary!N69</f>
        <v>low damage</v>
      </c>
      <c r="V3" s="238" t="str">
        <f>Summary!N71</f>
        <v>low vulnerability</v>
      </c>
      <c r="W3" s="6" t="str">
        <f>Summary!P78</f>
        <v>Integrate</v>
      </c>
      <c r="X3" s="239">
        <f>Summary!P80</f>
        <v>24640</v>
      </c>
      <c r="Y3" s="6"/>
      <c r="Z3" s="6">
        <f>IF(IDE!N75="IDE",1,0)</f>
        <v>0</v>
      </c>
      <c r="AA3" s="6">
        <f>IF(IDE!N77="ART",2,0)</f>
        <v>0</v>
      </c>
      <c r="AB3" s="6">
        <f>IF(IDE!N79="TEC",2,0)</f>
        <v>0</v>
      </c>
      <c r="AC3" s="6">
        <f>IF(IDE!N81="RAR",3,0)</f>
        <v>0</v>
      </c>
      <c r="AD3" s="6">
        <f>IF(IDE!N83="COM",1,0)</f>
        <v>0</v>
      </c>
      <c r="AE3" s="6">
        <f>IF(IDE!N85="EDU",1,0)</f>
        <v>0</v>
      </c>
      <c r="AF3" s="6">
        <f>IF(IDE!N87="POL",2,0)</f>
        <v>0</v>
      </c>
      <c r="AG3" s="6">
        <f>IF(IDE!N89="FUN",1,0)</f>
        <v>0</v>
      </c>
      <c r="AH3" s="6">
        <f>IF(IDE!N91="ECO",1,0)</f>
        <v>0</v>
      </c>
      <c r="AI3" s="6">
        <f>SUM(Z3:AH3)</f>
        <v>0</v>
      </c>
      <c r="AJ3" s="6" t="str">
        <f>IF(AI3=0,"no value",IF(AI3=1,"Low value",IF(AC3=3,"very high value",IF(AI3&lt;=3,"Medium value",IF(AI3&gt;=4,"High value")))))</f>
        <v>no value</v>
      </c>
    </row>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2019-03-13T10:33:06Z</dcterms:created>
  <dc:creator>IH</dc:creator>
</cp:coreProperties>
</file>